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shirm\Desktop\גיבוי 150322\משרד החינוך\נערות בסיכון חמד\"/>
    </mc:Choice>
  </mc:AlternateContent>
  <xr:revisionPtr revIDLastSave="0" documentId="13_ncr:1_{3900680B-805A-48D8-A322-5A952F878982}" xr6:coauthVersionLast="47" xr6:coauthVersionMax="47" xr10:uidLastSave="{00000000-0000-0000-0000-000000000000}"/>
  <bookViews>
    <workbookView xWindow="-19320" yWindow="-2730" windowWidth="19440" windowHeight="14880" tabRatio="805" xr2:uid="{00000000-000D-0000-FFFF-FFFF00000000}"/>
  </bookViews>
  <sheets>
    <sheet name="מחוון" sheetId="26" r:id="rId1"/>
    <sheet name="קריטריונים" sheetId="23" r:id="rId2"/>
    <sheet name="סיכום הצעות" sheetId="24" r:id="rId3"/>
  </sheets>
  <definedNames>
    <definedName name="_Hlk64202837" localSheetId="2">'סיכום הצעות'!$D$1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23" l="1"/>
  <c r="B14" i="23"/>
  <c r="B13" i="23"/>
  <c r="B7" i="23"/>
  <c r="B6" i="23"/>
  <c r="B5" i="23"/>
  <c r="M4" i="26"/>
  <c r="F52" i="26"/>
  <c r="F53" i="26"/>
  <c r="H53" i="26" s="1"/>
  <c r="F51" i="26"/>
  <c r="H51" i="26"/>
  <c r="F37" i="26"/>
  <c r="F38" i="26"/>
  <c r="F36" i="26"/>
  <c r="L36" i="26" s="1"/>
  <c r="L18" i="26"/>
  <c r="C2" i="23"/>
  <c r="L5" i="26"/>
  <c r="H52" i="26"/>
  <c r="H47" i="26"/>
  <c r="I47" i="26" s="1"/>
  <c r="H43" i="26"/>
  <c r="H39" i="26"/>
  <c r="H38" i="26"/>
  <c r="H37" i="26"/>
  <c r="H36" i="26"/>
  <c r="H14" i="26"/>
  <c r="I14" i="26" s="1"/>
  <c r="H9" i="26"/>
  <c r="H5" i="26"/>
  <c r="H7" i="24"/>
  <c r="C25" i="24"/>
  <c r="I20" i="24"/>
  <c r="J3" i="24"/>
  <c r="H3" i="24"/>
  <c r="L1" i="24"/>
  <c r="D17" i="23"/>
  <c r="D12" i="23"/>
  <c r="D8" i="23"/>
  <c r="M1" i="23"/>
  <c r="L39" i="26" l="1"/>
</calcChain>
</file>

<file path=xl/sharedStrings.xml><?xml version="1.0" encoding="utf-8"?>
<sst xmlns="http://schemas.openxmlformats.org/spreadsheetml/2006/main" count="206" uniqueCount="117">
  <si>
    <t>דף:</t>
  </si>
  <si>
    <t>מתוך:</t>
  </si>
  <si>
    <t>פרוט הנושא</t>
  </si>
  <si>
    <t>משקל</t>
  </si>
  <si>
    <t>יחסי</t>
  </si>
  <si>
    <t>הצעה:</t>
  </si>
  <si>
    <t>ערך</t>
  </si>
  <si>
    <t>ציון</t>
  </si>
  <si>
    <t>הערות</t>
  </si>
  <si>
    <t>ציון משוקלל לנושא</t>
  </si>
  <si>
    <t>מספר</t>
  </si>
  <si>
    <t>שם המציע</t>
  </si>
  <si>
    <t>הקריטריון</t>
  </si>
  <si>
    <t>משקל יחסי =&gt;</t>
  </si>
  <si>
    <t>ציון מוחלט =&gt;</t>
  </si>
  <si>
    <t>ציון יחסי  =&gt;&gt;</t>
  </si>
  <si>
    <t>סה"כ</t>
  </si>
  <si>
    <t>הערכה כוללת</t>
  </si>
  <si>
    <t>משרד החינוך</t>
  </si>
  <si>
    <r>
      <t xml:space="preserve">ציון </t>
    </r>
    <r>
      <rPr>
        <sz val="9"/>
        <rFont val="Arial"/>
        <family val="2"/>
        <charset val="177"/>
      </rPr>
      <t>1-10</t>
    </r>
  </si>
  <si>
    <t>מכרז מס':</t>
  </si>
  <si>
    <t>קוד מכרז:</t>
  </si>
  <si>
    <t>תאריך עדכון:</t>
  </si>
  <si>
    <t>סה"כ הצעת המחיר ללא מע"מ</t>
  </si>
  <si>
    <t>סה"כ הצעת המחיר כולל מע"מ</t>
  </si>
  <si>
    <t>המשרד</t>
  </si>
  <si>
    <t>ציון מעבר מציון כולל של סעיפי האיכות לציון המחיר</t>
  </si>
  <si>
    <t>היחידה</t>
  </si>
  <si>
    <t xml:space="preserve">משרד החינוך </t>
  </si>
  <si>
    <t>סה"כ משקל סעיפי איכות:</t>
  </si>
  <si>
    <t>משקל מחיר:</t>
  </si>
  <si>
    <t>משקל סעיפי האיכות</t>
  </si>
  <si>
    <t>משקל  מחיר</t>
  </si>
  <si>
    <t>חוות דעת</t>
  </si>
  <si>
    <t xml:space="preserve">ציון מינימום נדרש בכל אחד מסעיפי האיכות בפני עצמו הינו </t>
  </si>
  <si>
    <t>חוות דעת על המציע</t>
  </si>
  <si>
    <t>צוות המציע</t>
  </si>
  <si>
    <t>נסיון הגוף המציע</t>
  </si>
  <si>
    <t>ציון סעיפי האיכות</t>
  </si>
  <si>
    <t>מחיר משוקלל</t>
  </si>
  <si>
    <t>ציון המחיר</t>
  </si>
  <si>
    <t>ציון כולל</t>
  </si>
  <si>
    <t>דירוג יחסי</t>
  </si>
  <si>
    <t>מס' מציע: ______________________</t>
  </si>
  <si>
    <t>סעיף ראשי</t>
  </si>
  <si>
    <t>סעיף משנה</t>
  </si>
  <si>
    <t>מרכיב ציון</t>
  </si>
  <si>
    <t>היקף שהוצג</t>
  </si>
  <si>
    <t>ציון משוקלל לסעיף</t>
  </si>
  <si>
    <t>היקף מינימום</t>
  </si>
  <si>
    <t>היקף מקסימום</t>
  </si>
  <si>
    <t>ניסיון המציע</t>
  </si>
  <si>
    <t>ציון 1 - 10</t>
  </si>
  <si>
    <t xml:space="preserve">הכשרה רלוונטית נוספת </t>
  </si>
  <si>
    <t>ההיקף הנדרש</t>
  </si>
  <si>
    <t>עפ"י היקפים מינימליים נדרשים</t>
  </si>
  <si>
    <t>עפ"י המחוון</t>
  </si>
  <si>
    <t>פסול</t>
  </si>
  <si>
    <t>יחידת חישוב</t>
  </si>
  <si>
    <t>כמות</t>
  </si>
  <si>
    <t>יחידת ספירה</t>
  </si>
  <si>
    <t>נסיון המציע</t>
  </si>
  <si>
    <t>הצעת המחיר</t>
  </si>
  <si>
    <t>הפרש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</si>
  <si>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</si>
  <si>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</si>
  <si>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</si>
  <si>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</si>
  <si>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ציון סופי משוקלל</t>
  </si>
  <si>
    <t>קבוצה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</si>
  <si>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</si>
  <si>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פחות מ- 3 שנים</t>
  </si>
  <si>
    <t>3 שנים</t>
  </si>
  <si>
    <t>4-5 שנים</t>
  </si>
  <si>
    <t>6 שנים ומעלה</t>
  </si>
  <si>
    <t>פחות מתואר ראשון</t>
  </si>
  <si>
    <t>תואר ראשון</t>
  </si>
  <si>
    <t>תואר שני</t>
  </si>
  <si>
    <t>איכות התוכניות המוצעות</t>
  </si>
  <si>
    <t>התרשמות כללית</t>
  </si>
  <si>
    <t>רמה גבוהה</t>
  </si>
  <si>
    <t>רמה בינונית</t>
  </si>
  <si>
    <t>רמה נמוכה</t>
  </si>
  <si>
    <t>איכות התוכניות</t>
  </si>
  <si>
    <t>לפי קריטריונים</t>
  </si>
  <si>
    <t>ניסיון בביצוע פרוייקטים כהגדרתם בתנאי הסף</t>
  </si>
  <si>
    <t>לכל שנה +1</t>
  </si>
  <si>
    <t>פחות מ- 150 משתתפים</t>
  </si>
  <si>
    <t>150 משתתפים</t>
  </si>
  <si>
    <t>מספר משתתפים ממוצע בשנה</t>
  </si>
  <si>
    <t>151-225 משתתפים</t>
  </si>
  <si>
    <t>226-299</t>
  </si>
  <si>
    <t>300 משתתפים ומעלה</t>
  </si>
  <si>
    <t>מספר משתתפים מצטבר בחמש השנים האחרונות</t>
  </si>
  <si>
    <t>101-200 משתתפים</t>
  </si>
  <si>
    <t>201-300 משתתפים</t>
  </si>
  <si>
    <t>301 משתתפים ומעלה</t>
  </si>
  <si>
    <t>תכנית עבודה מוצעת</t>
  </si>
  <si>
    <t>איכות תכנית העבודה המוצעת המוצעת</t>
  </si>
  <si>
    <t>התמודדות עם אוכלוסיית נוער בסיכון</t>
  </si>
  <si>
    <t>התמודדות עם האתגרים הספציפיים של נוער בסיכון בחינוך הדתי</t>
  </si>
  <si>
    <t>הקצאת משאבים לביצוע התוכנית</t>
  </si>
  <si>
    <t>שיטת ביצוע מרכיב ההתנדבות בתוכנית</t>
  </si>
  <si>
    <t>הליכי בקרה ומדידת הצלחה</t>
  </si>
  <si>
    <t>רכזת ארצית</t>
  </si>
  <si>
    <t>שנות ניסיון בעבודה עם נערות בסיכון</t>
  </si>
  <si>
    <t>עד 100 משתתפים</t>
  </si>
  <si>
    <t>שנות ניסיון בניהול פרויקט אזורי/ ארצי בתחום חברתי, חינוכי או טיפולי בהיקף של לפחות 100 משתתפות</t>
  </si>
  <si>
    <t>עד שלוש שנים</t>
  </si>
  <si>
    <t>השכלה באחד מהמקצועות הבאים: חינוך, חינוך בלתי פורמלי, עבודה סוציאלית, פסיכולוגיה, מדעי החברה, ייעוץ חינוכי או כל תואר רלוונטי אחר</t>
  </si>
  <si>
    <t xml:space="preserve">סיוע לנערות בסיכון מהמגזר הדתי </t>
  </si>
  <si>
    <t>מינהל החינוך הממלכתי דתי</t>
  </si>
  <si>
    <t>חוות דעת על הרכזת הארצית</t>
  </si>
  <si>
    <t>מחיר עבור הפעלת קבוצת נערות על כל מרכיבי התוכנית</t>
  </si>
  <si>
    <t>חוות דעת על הרכזת הארצית עפ"י חוות דעת שנלקחה מאנשי הקשר כפי שמפורט בטופס בדיקת ההצעות</t>
  </si>
  <si>
    <t>ניסיון בביצוע פרוייקטים כהגדרתם בסעיף 2.6.5.1 עבור החינוך הממלכתי דתי</t>
  </si>
  <si>
    <t>10/3.2023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</si>
</sst>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177"/>
    </font>
    <font>
      <sz val="10"/>
      <name val="Arial"/>
      <family val="2"/>
    </font>
    <font>
      <sz val="9"/>
      <name val="Arial"/>
      <family val="2"/>
      <charset val="177"/>
    </font>
    <font>
      <sz val="8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b/>
      <sz val="9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sz val="72"/>
      <name val="David"/>
      <family val="2"/>
      <charset val="177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8"/>
      <name val="Arial"/>
      <family val="2"/>
      <charset val="177"/>
    </font>
    <font>
      <sz val="9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9"/>
      <name val="David"/>
      <family val="2"/>
      <charset val="177"/>
    </font>
    <font>
      <sz val="9"/>
      <name val="David"/>
      <family val="2"/>
      <charset val="177"/>
    </font>
    <font>
      <b/>
      <i/>
      <sz val="11"/>
      <name val="David"/>
      <family val="2"/>
      <charset val="177"/>
    </font>
    <font>
      <sz val="12"/>
      <name val="David"/>
      <family val="2"/>
    </font>
    <font>
      <b/>
      <u/>
      <sz val="12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0">
    <xf numFmtId="0" fontId="0" fillId="0" borderId="0" xfId="0"/>
    <xf numFmtId="9" fontId="6" fillId="0" borderId="1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 readingOrder="2"/>
    </xf>
    <xf numFmtId="0" fontId="9" fillId="0" borderId="6" xfId="0" applyFont="1" applyBorder="1" applyAlignment="1">
      <alignment horizontal="center" vertical="center" readingOrder="2"/>
    </xf>
    <xf numFmtId="0" fontId="12" fillId="0" borderId="0" xfId="0" applyFont="1" applyAlignment="1">
      <alignment readingOrder="2"/>
    </xf>
    <xf numFmtId="0" fontId="10" fillId="0" borderId="1" xfId="0" applyFont="1" applyBorder="1" applyAlignment="1">
      <alignment horizontal="center" vertical="center" readingOrder="2"/>
    </xf>
    <xf numFmtId="0" fontId="12" fillId="0" borderId="0" xfId="0" applyFont="1" applyAlignment="1">
      <alignment horizontal="center" readingOrder="2"/>
    </xf>
    <xf numFmtId="0" fontId="12" fillId="0" borderId="0" xfId="0" applyFont="1"/>
    <xf numFmtId="0" fontId="11" fillId="0" borderId="7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8" xfId="0" applyFont="1" applyBorder="1" applyAlignment="1">
      <alignment horizontal="centerContinuous" vertical="center"/>
    </xf>
    <xf numFmtId="0" fontId="11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4" xfId="0" applyFont="1" applyBorder="1"/>
    <xf numFmtId="0" fontId="12" fillId="0" borderId="7" xfId="0" applyFont="1" applyBorder="1"/>
    <xf numFmtId="9" fontId="16" fillId="0" borderId="0" xfId="0" applyNumberFormat="1" applyFont="1" applyAlignment="1">
      <alignment horizontal="center"/>
    </xf>
    <xf numFmtId="0" fontId="12" fillId="0" borderId="13" xfId="0" applyFont="1" applyBorder="1"/>
    <xf numFmtId="0" fontId="12" fillId="0" borderId="1" xfId="0" applyFont="1" applyBorder="1"/>
    <xf numFmtId="0" fontId="12" fillId="0" borderId="14" xfId="0" applyFont="1" applyBorder="1"/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17" xfId="0" applyFont="1" applyBorder="1"/>
    <xf numFmtId="0" fontId="17" fillId="0" borderId="18" xfId="0" applyFont="1" applyBorder="1" applyAlignment="1">
      <alignment horizontal="center" vertical="center" readingOrder="2"/>
    </xf>
    <xf numFmtId="0" fontId="17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22" fontId="4" fillId="0" borderId="14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readingOrder="2"/>
    </xf>
    <xf numFmtId="3" fontId="8" fillId="0" borderId="19" xfId="0" applyNumberFormat="1" applyFont="1" applyBorder="1" applyAlignment="1">
      <alignment horizontal="center"/>
    </xf>
    <xf numFmtId="0" fontId="10" fillId="0" borderId="0" xfId="0" applyFont="1"/>
    <xf numFmtId="0" fontId="17" fillId="0" borderId="0" xfId="0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20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21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22" xfId="0" applyFont="1" applyBorder="1" applyAlignment="1">
      <alignment horizontal="center" vertical="center" wrapText="1" readingOrder="2"/>
    </xf>
    <xf numFmtId="9" fontId="2" fillId="0" borderId="23" xfId="0" applyNumberFormat="1" applyFont="1" applyBorder="1" applyAlignment="1">
      <alignment horizontal="center" vertical="center" wrapText="1" readingOrder="2"/>
    </xf>
    <xf numFmtId="0" fontId="12" fillId="0" borderId="24" xfId="0" applyFont="1" applyBorder="1" applyAlignment="1">
      <alignment horizontal="center" vertical="center" wrapText="1" readingOrder="2"/>
    </xf>
    <xf numFmtId="9" fontId="2" fillId="0" borderId="25" xfId="0" applyNumberFormat="1" applyFont="1" applyBorder="1" applyAlignment="1">
      <alignment horizontal="center" vertical="center" wrapText="1" readingOrder="2"/>
    </xf>
    <xf numFmtId="0" fontId="14" fillId="0" borderId="25" xfId="0" applyFont="1" applyBorder="1" applyAlignment="1">
      <alignment horizontal="center" vertical="center" wrapText="1" readingOrder="2"/>
    </xf>
    <xf numFmtId="0" fontId="14" fillId="0" borderId="26" xfId="0" applyFont="1" applyBorder="1" applyAlignment="1">
      <alignment horizontal="center" vertical="center" wrapText="1" readingOrder="2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" fontId="19" fillId="0" borderId="20" xfId="0" applyNumberFormat="1" applyFont="1" applyBorder="1" applyAlignment="1">
      <alignment horizontal="center" vertical="center" wrapText="1" readingOrder="2"/>
    </xf>
    <xf numFmtId="4" fontId="19" fillId="0" borderId="27" xfId="0" applyNumberFormat="1" applyFont="1" applyBorder="1" applyAlignment="1">
      <alignment horizontal="center" vertical="center" wrapText="1" readingOrder="2"/>
    </xf>
    <xf numFmtId="4" fontId="19" fillId="0" borderId="28" xfId="0" applyNumberFormat="1" applyFont="1" applyBorder="1" applyAlignment="1">
      <alignment horizontal="center" vertical="center" wrapText="1" readingOrder="2"/>
    </xf>
    <xf numFmtId="4" fontId="19" fillId="0" borderId="0" xfId="0" applyNumberFormat="1" applyFont="1" applyAlignment="1">
      <alignment horizontal="center" vertical="center" wrapText="1" readingOrder="2"/>
    </xf>
    <xf numFmtId="4" fontId="19" fillId="0" borderId="29" xfId="0" applyNumberFormat="1" applyFont="1" applyBorder="1" applyAlignment="1">
      <alignment horizontal="center" vertical="center" wrapText="1" readingOrder="2"/>
    </xf>
    <xf numFmtId="4" fontId="22" fillId="0" borderId="20" xfId="0" applyNumberFormat="1" applyFont="1" applyBorder="1" applyAlignment="1">
      <alignment horizontal="center" vertical="center" wrapText="1" readingOrder="2"/>
    </xf>
    <xf numFmtId="4" fontId="22" fillId="0" borderId="28" xfId="0" applyNumberFormat="1" applyFont="1" applyBorder="1" applyAlignment="1">
      <alignment horizontal="center" vertical="center" wrapText="1" readingOrder="2"/>
    </xf>
    <xf numFmtId="4" fontId="22" fillId="0" borderId="29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 wrapText="1" readingOrder="2"/>
    </xf>
    <xf numFmtId="0" fontId="12" fillId="0" borderId="30" xfId="0" applyFont="1" applyBorder="1" applyAlignment="1">
      <alignment horizontal="center" vertical="center" wrapText="1" readingOrder="2"/>
    </xf>
    <xf numFmtId="9" fontId="2" fillId="0" borderId="10" xfId="0" applyNumberFormat="1" applyFont="1" applyBorder="1" applyAlignment="1">
      <alignment horizontal="center" vertical="center" wrapText="1" readingOrder="2"/>
    </xf>
    <xf numFmtId="4" fontId="19" fillId="0" borderId="31" xfId="0" applyNumberFormat="1" applyFont="1" applyBorder="1" applyAlignment="1">
      <alignment horizontal="center" vertical="center" wrapText="1" readingOrder="2"/>
    </xf>
    <xf numFmtId="0" fontId="12" fillId="0" borderId="32" xfId="0" applyFont="1" applyBorder="1" applyAlignment="1">
      <alignment horizontal="center" vertical="center" wrapText="1" readingOrder="2"/>
    </xf>
    <xf numFmtId="9" fontId="19" fillId="0" borderId="10" xfId="0" applyNumberFormat="1" applyFont="1" applyBorder="1" applyAlignment="1">
      <alignment horizontal="center" vertical="center" wrapText="1" readingOrder="2"/>
    </xf>
    <xf numFmtId="0" fontId="14" fillId="0" borderId="33" xfId="0" applyFont="1" applyBorder="1" applyAlignment="1">
      <alignment horizontal="center" vertical="center" wrapText="1" readingOrder="2"/>
    </xf>
    <xf numFmtId="4" fontId="22" fillId="0" borderId="34" xfId="0" applyNumberFormat="1" applyFont="1" applyBorder="1" applyAlignment="1">
      <alignment horizontal="center" vertical="center" wrapText="1" readingOrder="2"/>
    </xf>
    <xf numFmtId="4" fontId="22" fillId="0" borderId="35" xfId="0" applyNumberFormat="1" applyFont="1" applyBorder="1" applyAlignment="1">
      <alignment horizontal="center" vertical="center" wrapText="1" readingOrder="2"/>
    </xf>
    <xf numFmtId="0" fontId="17" fillId="2" borderId="36" xfId="0" applyFont="1" applyFill="1" applyBorder="1" applyAlignment="1">
      <alignment horizontal="center" vertical="center" wrapText="1" readingOrder="2"/>
    </xf>
    <xf numFmtId="0" fontId="14" fillId="2" borderId="37" xfId="0" applyFont="1" applyFill="1" applyBorder="1" applyAlignment="1">
      <alignment horizontal="center" vertical="center" wrapText="1" readingOrder="2"/>
    </xf>
    <xf numFmtId="9" fontId="6" fillId="2" borderId="38" xfId="0" applyNumberFormat="1" applyFont="1" applyFill="1" applyBorder="1" applyAlignment="1">
      <alignment horizontal="center" vertical="center" wrapText="1" readingOrder="2"/>
    </xf>
    <xf numFmtId="4" fontId="22" fillId="2" borderId="39" xfId="0" applyNumberFormat="1" applyFont="1" applyFill="1" applyBorder="1" applyAlignment="1">
      <alignment horizontal="center" vertical="center" wrapText="1" readingOrder="2"/>
    </xf>
    <xf numFmtId="4" fontId="22" fillId="2" borderId="40" xfId="0" applyNumberFormat="1" applyFont="1" applyFill="1" applyBorder="1" applyAlignment="1">
      <alignment horizontal="center" vertical="center" wrapText="1" readingOrder="2"/>
    </xf>
    <xf numFmtId="0" fontId="14" fillId="2" borderId="38" xfId="0" applyFont="1" applyFill="1" applyBorder="1" applyAlignment="1">
      <alignment horizontal="center" vertical="center" wrapText="1" readingOrder="2"/>
    </xf>
    <xf numFmtId="3" fontId="6" fillId="2" borderId="38" xfId="0" applyNumberFormat="1" applyFont="1" applyFill="1" applyBorder="1" applyAlignment="1">
      <alignment horizontal="center" vertical="center" wrapText="1" readingOrder="2"/>
    </xf>
    <xf numFmtId="3" fontId="6" fillId="2" borderId="39" xfId="0" applyNumberFormat="1" applyFont="1" applyFill="1" applyBorder="1" applyAlignment="1">
      <alignment horizontal="center" vertical="center" wrapText="1" readingOrder="2"/>
    </xf>
    <xf numFmtId="4" fontId="22" fillId="2" borderId="41" xfId="0" applyNumberFormat="1" applyFont="1" applyFill="1" applyBorder="1" applyAlignment="1">
      <alignment horizontal="center" vertical="center" wrapText="1" readingOrder="2"/>
    </xf>
    <xf numFmtId="2" fontId="12" fillId="0" borderId="42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8" fillId="0" borderId="43" xfId="0" applyNumberFormat="1" applyFont="1" applyBorder="1" applyAlignment="1">
      <alignment horizontal="center" vertical="center" wrapText="1"/>
    </xf>
    <xf numFmtId="2" fontId="8" fillId="0" borderId="3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44" xfId="0" applyNumberFormat="1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0" fillId="0" borderId="0" xfId="0" applyNumberFormat="1"/>
    <xf numFmtId="0" fontId="14" fillId="0" borderId="6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25" fillId="0" borderId="4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 readingOrder="2"/>
    </xf>
    <xf numFmtId="0" fontId="26" fillId="0" borderId="5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6" fillId="0" borderId="53" xfId="0" applyFont="1" applyBorder="1" applyAlignment="1">
      <alignment horizontal="center" vertical="center" wrapText="1" readingOrder="2"/>
    </xf>
    <xf numFmtId="0" fontId="26" fillId="0" borderId="54" xfId="0" applyFont="1" applyBorder="1" applyAlignment="1">
      <alignment horizontal="center" vertical="center" wrapText="1"/>
    </xf>
    <xf numFmtId="0" fontId="26" fillId="0" borderId="54" xfId="0" quotePrefix="1" applyFont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wrapText="1" readingOrder="2"/>
    </xf>
    <xf numFmtId="0" fontId="26" fillId="0" borderId="56" xfId="0" applyFont="1" applyBorder="1" applyAlignment="1">
      <alignment horizontal="center" vertical="center" wrapText="1"/>
    </xf>
    <xf numFmtId="17" fontId="26" fillId="0" borderId="53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24" fillId="0" borderId="0" xfId="0" applyFont="1"/>
    <xf numFmtId="4" fontId="26" fillId="0" borderId="57" xfId="0" applyNumberFormat="1" applyFont="1" applyBorder="1" applyAlignment="1">
      <alignment horizontal="center" vertical="center" wrapText="1" readingOrder="2"/>
    </xf>
    <xf numFmtId="3" fontId="26" fillId="0" borderId="57" xfId="0" applyNumberFormat="1" applyFont="1" applyBorder="1" applyAlignment="1">
      <alignment horizontal="center" vertical="center" wrapText="1" readingOrder="2"/>
    </xf>
    <xf numFmtId="9" fontId="25" fillId="0" borderId="0" xfId="0" applyNumberFormat="1" applyFont="1"/>
    <xf numFmtId="0" fontId="25" fillId="0" borderId="0" xfId="0" applyFont="1"/>
    <xf numFmtId="0" fontId="26" fillId="0" borderId="0" xfId="0" applyFont="1"/>
    <xf numFmtId="0" fontId="26" fillId="0" borderId="58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3" fontId="24" fillId="0" borderId="0" xfId="0" applyNumberFormat="1" applyFont="1"/>
    <xf numFmtId="3" fontId="25" fillId="0" borderId="50" xfId="0" applyNumberFormat="1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 readingOrder="2"/>
    </xf>
    <xf numFmtId="0" fontId="29" fillId="0" borderId="10" xfId="0" applyFont="1" applyBorder="1" applyAlignment="1">
      <alignment horizontal="center" vertical="center" wrapText="1" readingOrder="2"/>
    </xf>
    <xf numFmtId="0" fontId="29" fillId="0" borderId="25" xfId="0" applyFont="1" applyBorder="1" applyAlignment="1">
      <alignment horizontal="center" vertical="center" wrapText="1" readingOrder="2"/>
    </xf>
    <xf numFmtId="0" fontId="30" fillId="0" borderId="22" xfId="0" applyFont="1" applyBorder="1" applyAlignment="1">
      <alignment horizontal="center" vertical="center" wrapText="1" readingOrder="2"/>
    </xf>
    <xf numFmtId="3" fontId="26" fillId="0" borderId="44" xfId="0" applyNumberFormat="1" applyFont="1" applyBorder="1" applyAlignment="1">
      <alignment horizontal="center" vertical="center" wrapText="1" readingOrder="2"/>
    </xf>
    <xf numFmtId="4" fontId="26" fillId="0" borderId="44" xfId="0" applyNumberFormat="1" applyFont="1" applyBorder="1" applyAlignment="1">
      <alignment horizontal="center" vertical="center" wrapText="1" readingOrder="2"/>
    </xf>
    <xf numFmtId="0" fontId="12" fillId="0" borderId="34" xfId="0" applyFont="1" applyBorder="1" applyAlignment="1">
      <alignment horizontal="center" vertical="center" wrapText="1" readingOrder="2"/>
    </xf>
    <xf numFmtId="0" fontId="17" fillId="2" borderId="40" xfId="0" applyFont="1" applyFill="1" applyBorder="1" applyAlignment="1">
      <alignment horizontal="center" vertical="center" wrapText="1" readingOrder="2"/>
    </xf>
    <xf numFmtId="0" fontId="28" fillId="0" borderId="64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3" fontId="26" fillId="0" borderId="43" xfId="0" applyNumberFormat="1" applyFont="1" applyBorder="1" applyAlignment="1">
      <alignment horizontal="center" vertical="center" wrapText="1" readingOrder="2"/>
    </xf>
    <xf numFmtId="4" fontId="26" fillId="0" borderId="43" xfId="0" applyNumberFormat="1" applyFont="1" applyBorder="1" applyAlignment="1">
      <alignment horizontal="center" vertical="center" wrapText="1" readingOrder="2"/>
    </xf>
    <xf numFmtId="9" fontId="26" fillId="0" borderId="65" xfId="1" applyFont="1" applyFill="1" applyBorder="1" applyAlignment="1">
      <alignment horizontal="center" vertical="center" wrapText="1"/>
    </xf>
    <xf numFmtId="3" fontId="26" fillId="0" borderId="64" xfId="0" applyNumberFormat="1" applyFont="1" applyBorder="1" applyAlignment="1">
      <alignment horizontal="center" vertical="center" wrapText="1" readingOrder="2"/>
    </xf>
    <xf numFmtId="4" fontId="26" fillId="0" borderId="64" xfId="0" applyNumberFormat="1" applyFont="1" applyBorder="1" applyAlignment="1">
      <alignment horizontal="center" vertical="center" wrapText="1" readingOrder="2"/>
    </xf>
    <xf numFmtId="0" fontId="28" fillId="0" borderId="67" xfId="0" applyFont="1" applyBorder="1" applyAlignment="1">
      <alignment horizontal="center" vertical="center"/>
    </xf>
    <xf numFmtId="0" fontId="25" fillId="0" borderId="68" xfId="0" applyFont="1" applyBorder="1" applyAlignment="1">
      <alignment horizontal="center" vertical="center" wrapText="1"/>
    </xf>
    <xf numFmtId="9" fontId="26" fillId="0" borderId="51" xfId="1" applyFont="1" applyFill="1" applyBorder="1" applyAlignment="1">
      <alignment horizontal="center" vertical="center" wrapText="1"/>
    </xf>
    <xf numFmtId="3" fontId="26" fillId="0" borderId="69" xfId="0" applyNumberFormat="1" applyFont="1" applyBorder="1" applyAlignment="1">
      <alignment horizontal="center" vertical="center" wrapText="1" readingOrder="2"/>
    </xf>
    <xf numFmtId="4" fontId="26" fillId="0" borderId="69" xfId="0" applyNumberFormat="1" applyFont="1" applyBorder="1" applyAlignment="1">
      <alignment horizontal="center" vertical="center" wrapText="1" readingOrder="2"/>
    </xf>
    <xf numFmtId="0" fontId="24" fillId="0" borderId="0" xfId="0" applyFont="1" applyAlignment="1">
      <alignment horizontal="right"/>
    </xf>
    <xf numFmtId="3" fontId="26" fillId="0" borderId="83" xfId="0" applyNumberFormat="1" applyFont="1" applyBorder="1" applyAlignment="1">
      <alignment horizontal="center" vertical="center" wrapText="1" readingOrder="2"/>
    </xf>
    <xf numFmtId="3" fontId="26" fillId="0" borderId="76" xfId="0" applyNumberFormat="1" applyFont="1" applyBorder="1" applyAlignment="1">
      <alignment horizontal="center" vertical="center" wrapText="1" readingOrder="2"/>
    </xf>
    <xf numFmtId="4" fontId="21" fillId="0" borderId="4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 readingOrder="2"/>
    </xf>
    <xf numFmtId="0" fontId="26" fillId="0" borderId="0" xfId="0" applyFont="1" applyAlignment="1">
      <alignment horizontal="center" vertical="center" wrapText="1"/>
    </xf>
    <xf numFmtId="9" fontId="26" fillId="0" borderId="0" xfId="1" applyFont="1" applyBorder="1" applyAlignment="1">
      <alignment horizontal="center" vertical="center" wrapText="1" readingOrder="2"/>
    </xf>
    <xf numFmtId="3" fontId="26" fillId="0" borderId="0" xfId="0" applyNumberFormat="1" applyFont="1" applyAlignment="1">
      <alignment horizontal="center" vertical="center" readingOrder="2"/>
    </xf>
    <xf numFmtId="4" fontId="26" fillId="0" borderId="0" xfId="0" applyNumberFormat="1" applyFont="1" applyAlignment="1">
      <alignment horizontal="center" vertical="center" wrapText="1" readingOrder="2"/>
    </xf>
    <xf numFmtId="4" fontId="21" fillId="0" borderId="0" xfId="0" applyNumberFormat="1" applyFont="1" applyAlignment="1">
      <alignment horizontal="center" vertical="center" readingOrder="2"/>
    </xf>
    <xf numFmtId="3" fontId="26" fillId="0" borderId="0" xfId="0" applyNumberFormat="1" applyFont="1" applyAlignment="1">
      <alignment horizontal="center" vertical="center" wrapText="1" readingOrder="2"/>
    </xf>
    <xf numFmtId="9" fontId="0" fillId="0" borderId="0" xfId="0" applyNumberFormat="1" applyAlignment="1">
      <alignment horizontal="center" vertical="center"/>
    </xf>
    <xf numFmtId="0" fontId="20" fillId="0" borderId="103" xfId="0" applyFont="1" applyBorder="1" applyAlignment="1">
      <alignment horizontal="center"/>
    </xf>
    <xf numFmtId="9" fontId="0" fillId="0" borderId="0" xfId="0" applyNumberFormat="1"/>
    <xf numFmtId="0" fontId="14" fillId="2" borderId="10" xfId="0" applyFont="1" applyFill="1" applyBorder="1" applyAlignment="1">
      <alignment horizontal="center" vertical="center" wrapText="1" readingOrder="2"/>
    </xf>
    <xf numFmtId="4" fontId="22" fillId="0" borderId="0" xfId="0" applyNumberFormat="1" applyFont="1" applyAlignment="1">
      <alignment horizontal="center" vertical="center" wrapText="1" readingOrder="2"/>
    </xf>
    <xf numFmtId="4" fontId="22" fillId="0" borderId="31" xfId="0" applyNumberFormat="1" applyFont="1" applyBorder="1" applyAlignment="1">
      <alignment horizontal="center" vertical="center" wrapText="1" readingOrder="2"/>
    </xf>
    <xf numFmtId="0" fontId="26" fillId="0" borderId="108" xfId="0" applyFont="1" applyBorder="1" applyAlignment="1">
      <alignment horizontal="center" vertical="center" wrapText="1" readingOrder="2"/>
    </xf>
    <xf numFmtId="0" fontId="26" fillId="0" borderId="109" xfId="0" applyFont="1" applyBorder="1" applyAlignment="1">
      <alignment horizontal="center" vertical="center" wrapText="1"/>
    </xf>
    <xf numFmtId="0" fontId="26" fillId="0" borderId="64" xfId="0" applyFont="1" applyBorder="1" applyAlignment="1">
      <alignment horizontal="center" vertical="center" wrapText="1" readingOrder="2"/>
    </xf>
    <xf numFmtId="0" fontId="26" fillId="0" borderId="64" xfId="0" applyFont="1" applyBorder="1" applyAlignment="1">
      <alignment horizontal="center" vertical="center" wrapText="1"/>
    </xf>
    <xf numFmtId="17" fontId="26" fillId="0" borderId="108" xfId="0" applyNumberFormat="1" applyFont="1" applyBorder="1" applyAlignment="1">
      <alignment horizontal="center" vertical="center" wrapText="1" readingOrder="2"/>
    </xf>
    <xf numFmtId="0" fontId="26" fillId="0" borderId="109" xfId="0" quotePrefix="1" applyFont="1" applyBorder="1" applyAlignment="1">
      <alignment horizontal="center" vertical="center" wrapText="1"/>
    </xf>
    <xf numFmtId="0" fontId="32" fillId="0" borderId="0" xfId="0" applyFont="1"/>
    <xf numFmtId="3" fontId="0" fillId="0" borderId="64" xfId="0" applyNumberForma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 readingOrder="2"/>
    </xf>
    <xf numFmtId="9" fontId="0" fillId="0" borderId="78" xfId="0" applyNumberFormat="1" applyBorder="1" applyAlignment="1">
      <alignment horizontal="center" vertical="center"/>
    </xf>
    <xf numFmtId="9" fontId="0" fillId="0" borderId="81" xfId="0" applyNumberFormat="1" applyBorder="1" applyAlignment="1">
      <alignment horizontal="center" vertical="center"/>
    </xf>
    <xf numFmtId="9" fontId="0" fillId="0" borderId="79" xfId="0" applyNumberFormat="1" applyBorder="1" applyAlignment="1">
      <alignment horizontal="center" vertical="center"/>
    </xf>
    <xf numFmtId="9" fontId="26" fillId="0" borderId="62" xfId="1" applyFont="1" applyBorder="1" applyAlignment="1">
      <alignment horizontal="center" vertical="center" wrapText="1"/>
    </xf>
    <xf numFmtId="9" fontId="26" fillId="0" borderId="43" xfId="1" applyFont="1" applyBorder="1" applyAlignment="1">
      <alignment horizontal="center" vertical="center" wrapText="1"/>
    </xf>
    <xf numFmtId="9" fontId="26" fillId="0" borderId="57" xfId="1" applyFont="1" applyBorder="1" applyAlignment="1">
      <alignment horizontal="center" vertical="center" wrapText="1"/>
    </xf>
    <xf numFmtId="0" fontId="26" fillId="0" borderId="78" xfId="0" applyFont="1" applyBorder="1" applyAlignment="1">
      <alignment horizontal="center" vertical="center" wrapText="1" readingOrder="2"/>
    </xf>
    <xf numFmtId="0" fontId="26" fillId="0" borderId="81" xfId="0" applyFont="1" applyBorder="1" applyAlignment="1">
      <alignment horizontal="center" vertical="center" wrapText="1" readingOrder="2"/>
    </xf>
    <xf numFmtId="0" fontId="26" fillId="0" borderId="79" xfId="0" applyFont="1" applyBorder="1" applyAlignment="1">
      <alignment horizontal="center" vertical="center" wrapText="1" readingOrder="2"/>
    </xf>
    <xf numFmtId="0" fontId="24" fillId="0" borderId="0" xfId="0" applyFont="1" applyAlignment="1">
      <alignment horizontal="right"/>
    </xf>
    <xf numFmtId="0" fontId="26" fillId="0" borderId="60" xfId="0" applyFont="1" applyBorder="1" applyAlignment="1">
      <alignment horizontal="center" vertical="center" wrapText="1"/>
    </xf>
    <xf numFmtId="0" fontId="26" fillId="0" borderId="104" xfId="0" applyFont="1" applyBorder="1" applyAlignment="1">
      <alignment horizontal="center" vertical="center" wrapText="1"/>
    </xf>
    <xf numFmtId="0" fontId="26" fillId="0" borderId="105" xfId="0" applyFont="1" applyBorder="1" applyAlignment="1">
      <alignment horizontal="center" vertical="center" wrapText="1"/>
    </xf>
    <xf numFmtId="0" fontId="26" fillId="0" borderId="78" xfId="0" applyFont="1" applyBorder="1" applyAlignment="1">
      <alignment horizontal="center" vertical="center" wrapText="1"/>
    </xf>
    <xf numFmtId="0" fontId="26" fillId="0" borderId="81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92" xfId="0" applyFont="1" applyBorder="1" applyAlignment="1">
      <alignment horizontal="center" vertical="center" wrapText="1"/>
    </xf>
    <xf numFmtId="9" fontId="26" fillId="0" borderId="80" xfId="1" applyFont="1" applyBorder="1" applyAlignment="1">
      <alignment horizontal="center" vertical="center" wrapText="1"/>
    </xf>
    <xf numFmtId="9" fontId="26" fillId="0" borderId="66" xfId="1" applyFont="1" applyBorder="1" applyAlignment="1">
      <alignment horizontal="center" vertical="center" wrapText="1"/>
    </xf>
    <xf numFmtId="9" fontId="26" fillId="0" borderId="70" xfId="1" applyFont="1" applyBorder="1" applyAlignment="1">
      <alignment horizontal="center" vertical="center" wrapText="1"/>
    </xf>
    <xf numFmtId="3" fontId="26" fillId="0" borderId="62" xfId="0" applyNumberFormat="1" applyFont="1" applyBorder="1" applyAlignment="1">
      <alignment horizontal="center" vertical="center" wrapText="1" readingOrder="2"/>
    </xf>
    <xf numFmtId="3" fontId="26" fillId="0" borderId="43" xfId="0" applyNumberFormat="1" applyFont="1" applyBorder="1" applyAlignment="1">
      <alignment horizontal="center" vertical="center" wrapText="1" readingOrder="2"/>
    </xf>
    <xf numFmtId="3" fontId="26" fillId="0" borderId="57" xfId="0" applyNumberFormat="1" applyFont="1" applyBorder="1" applyAlignment="1">
      <alignment horizontal="center" vertical="center" wrapText="1" readingOrder="2"/>
    </xf>
    <xf numFmtId="4" fontId="26" fillId="0" borderId="62" xfId="0" applyNumberFormat="1" applyFont="1" applyBorder="1" applyAlignment="1">
      <alignment horizontal="center" vertical="center" wrapText="1" readingOrder="2"/>
    </xf>
    <xf numFmtId="4" fontId="26" fillId="0" borderId="43" xfId="0" applyNumberFormat="1" applyFont="1" applyBorder="1" applyAlignment="1">
      <alignment horizontal="center" vertical="center" wrapText="1" readingOrder="2"/>
    </xf>
    <xf numFmtId="4" fontId="26" fillId="0" borderId="57" xfId="0" applyNumberFormat="1" applyFont="1" applyBorder="1" applyAlignment="1">
      <alignment horizontal="center" vertical="center" wrapText="1" readingOrder="2"/>
    </xf>
    <xf numFmtId="4" fontId="21" fillId="0" borderId="62" xfId="0" applyNumberFormat="1" applyFont="1" applyBorder="1" applyAlignment="1">
      <alignment horizontal="center" vertical="center" wrapText="1"/>
    </xf>
    <xf numFmtId="4" fontId="21" fillId="0" borderId="43" xfId="0" applyNumberFormat="1" applyFont="1" applyBorder="1" applyAlignment="1">
      <alignment horizontal="center" vertical="center" wrapText="1"/>
    </xf>
    <xf numFmtId="3" fontId="26" fillId="0" borderId="63" xfId="0" applyNumberFormat="1" applyFont="1" applyBorder="1" applyAlignment="1">
      <alignment horizontal="center" vertical="center" wrapText="1" readingOrder="2"/>
    </xf>
    <xf numFmtId="3" fontId="26" fillId="0" borderId="71" xfId="0" applyNumberFormat="1" applyFont="1" applyBorder="1" applyAlignment="1">
      <alignment horizontal="center" vertical="center" wrapText="1" readingOrder="2"/>
    </xf>
    <xf numFmtId="3" fontId="26" fillId="0" borderId="72" xfId="0" applyNumberFormat="1" applyFont="1" applyBorder="1" applyAlignment="1">
      <alignment horizontal="center" vertical="center" wrapText="1" readingOrder="2"/>
    </xf>
    <xf numFmtId="9" fontId="26" fillId="0" borderId="61" xfId="1" applyFont="1" applyBorder="1" applyAlignment="1">
      <alignment horizontal="center" vertical="center" wrapText="1"/>
    </xf>
    <xf numFmtId="9" fontId="26" fillId="0" borderId="106" xfId="1" applyFont="1" applyBorder="1" applyAlignment="1">
      <alignment horizontal="center" vertical="center" wrapText="1"/>
    </xf>
    <xf numFmtId="0" fontId="26" fillId="0" borderId="11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79" xfId="0" applyFont="1" applyBorder="1" applyAlignment="1">
      <alignment horizontal="center" vertical="center" wrapText="1"/>
    </xf>
    <xf numFmtId="4" fontId="21" fillId="0" borderId="57" xfId="0" applyNumberFormat="1" applyFont="1" applyBorder="1" applyAlignment="1">
      <alignment horizontal="center" vertical="center" wrapText="1"/>
    </xf>
    <xf numFmtId="0" fontId="26" fillId="0" borderId="64" xfId="0" applyFont="1" applyBorder="1" applyAlignment="1">
      <alignment horizontal="center" vertical="center" wrapText="1"/>
    </xf>
    <xf numFmtId="9" fontId="26" fillId="0" borderId="107" xfId="1" applyFont="1" applyBorder="1" applyAlignment="1">
      <alignment horizontal="center" vertical="center" wrapText="1"/>
    </xf>
    <xf numFmtId="0" fontId="26" fillId="0" borderId="90" xfId="0" applyFont="1" applyBorder="1" applyAlignment="1">
      <alignment horizontal="center" vertical="center" wrapText="1" readingOrder="2"/>
    </xf>
    <xf numFmtId="0" fontId="26" fillId="0" borderId="91" xfId="0" applyFont="1" applyBorder="1" applyAlignment="1">
      <alignment horizontal="center" vertical="center" wrapText="1" readingOrder="2"/>
    </xf>
    <xf numFmtId="3" fontId="26" fillId="0" borderId="82" xfId="0" applyNumberFormat="1" applyFont="1" applyBorder="1" applyAlignment="1">
      <alignment horizontal="center" vertical="center" wrapText="1" readingOrder="2"/>
    </xf>
    <xf numFmtId="3" fontId="26" fillId="0" borderId="83" xfId="0" applyNumberFormat="1" applyFont="1" applyBorder="1" applyAlignment="1">
      <alignment horizontal="center" vertical="center" wrapText="1" readingOrder="2"/>
    </xf>
    <xf numFmtId="3" fontId="26" fillId="0" borderId="84" xfId="0" applyNumberFormat="1" applyFont="1" applyBorder="1" applyAlignment="1">
      <alignment horizontal="center" vertical="center" wrapText="1" readingOrder="2"/>
    </xf>
    <xf numFmtId="3" fontId="26" fillId="0" borderId="75" xfId="0" applyNumberFormat="1" applyFont="1" applyBorder="1" applyAlignment="1">
      <alignment horizontal="center" vertical="center" wrapText="1" readingOrder="2"/>
    </xf>
    <xf numFmtId="3" fontId="26" fillId="0" borderId="76" xfId="0" applyNumberFormat="1" applyFont="1" applyBorder="1" applyAlignment="1">
      <alignment horizontal="center" vertical="center" wrapText="1" readingOrder="2"/>
    </xf>
    <xf numFmtId="3" fontId="26" fillId="0" borderId="77" xfId="0" applyNumberFormat="1" applyFont="1" applyBorder="1" applyAlignment="1">
      <alignment horizontal="center" vertical="center" wrapText="1" readingOrder="2"/>
    </xf>
    <xf numFmtId="9" fontId="0" fillId="0" borderId="87" xfId="0" applyNumberForma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26" fillId="0" borderId="85" xfId="0" applyFont="1" applyBorder="1" applyAlignment="1">
      <alignment horizontal="center" vertical="center" wrapText="1" readingOrder="2"/>
    </xf>
    <xf numFmtId="0" fontId="26" fillId="0" borderId="86" xfId="0" applyFont="1" applyBorder="1" applyAlignment="1">
      <alignment horizontal="center" vertical="center" wrapText="1" readingOrder="2"/>
    </xf>
    <xf numFmtId="0" fontId="26" fillId="0" borderId="73" xfId="0" applyFont="1" applyBorder="1" applyAlignment="1">
      <alignment horizontal="center" vertical="center" wrapText="1" readingOrder="2"/>
    </xf>
    <xf numFmtId="0" fontId="26" fillId="0" borderId="74" xfId="0" applyFont="1" applyBorder="1" applyAlignment="1">
      <alignment horizontal="center" vertical="center" wrapText="1" readingOrder="2"/>
    </xf>
    <xf numFmtId="9" fontId="26" fillId="0" borderId="80" xfId="1" applyFont="1" applyBorder="1" applyAlignment="1">
      <alignment horizontal="center" vertical="center" wrapText="1" readingOrder="2"/>
    </xf>
    <xf numFmtId="9" fontId="26" fillId="0" borderId="66" xfId="1" applyFont="1" applyBorder="1" applyAlignment="1">
      <alignment horizontal="center" vertical="center" wrapText="1" readingOrder="2"/>
    </xf>
    <xf numFmtId="9" fontId="26" fillId="0" borderId="70" xfId="1" applyFont="1" applyBorder="1" applyAlignment="1">
      <alignment horizontal="center" vertical="center" wrapText="1" readingOrder="2"/>
    </xf>
    <xf numFmtId="3" fontId="26" fillId="0" borderId="62" xfId="0" applyNumberFormat="1" applyFont="1" applyBorder="1" applyAlignment="1">
      <alignment horizontal="center" vertical="center" readingOrder="2"/>
    </xf>
    <xf numFmtId="3" fontId="26" fillId="0" borderId="43" xfId="0" applyNumberFormat="1" applyFont="1" applyBorder="1" applyAlignment="1">
      <alignment horizontal="center" vertical="center" readingOrder="2"/>
    </xf>
    <xf numFmtId="3" fontId="26" fillId="0" borderId="57" xfId="0" applyNumberFormat="1" applyFont="1" applyBorder="1" applyAlignment="1">
      <alignment horizontal="center" vertical="center" readingOrder="2"/>
    </xf>
    <xf numFmtId="4" fontId="21" fillId="0" borderId="62" xfId="0" applyNumberFormat="1" applyFont="1" applyBorder="1" applyAlignment="1">
      <alignment horizontal="center" vertical="center" readingOrder="2"/>
    </xf>
    <xf numFmtId="4" fontId="21" fillId="0" borderId="43" xfId="0" applyNumberFormat="1" applyFont="1" applyBorder="1" applyAlignment="1">
      <alignment horizontal="center" vertical="center" readingOrder="2"/>
    </xf>
    <xf numFmtId="4" fontId="21" fillId="0" borderId="57" xfId="0" applyNumberFormat="1" applyFont="1" applyBorder="1" applyAlignment="1">
      <alignment horizontal="center" vertical="center" readingOrder="2"/>
    </xf>
    <xf numFmtId="0" fontId="10" fillId="0" borderId="5" xfId="0" applyFont="1" applyBorder="1" applyAlignment="1">
      <alignment horizontal="center" vertical="top" wrapText="1" readingOrder="2"/>
    </xf>
    <xf numFmtId="0" fontId="10" fillId="0" borderId="6" xfId="0" applyFont="1" applyBorder="1" applyAlignment="1">
      <alignment horizontal="center" vertical="top" wrapText="1" readingOrder="2"/>
    </xf>
    <xf numFmtId="0" fontId="10" fillId="0" borderId="4" xfId="0" applyFont="1" applyBorder="1" applyAlignment="1">
      <alignment horizontal="center" vertical="top" wrapText="1" readingOrder="2"/>
    </xf>
    <xf numFmtId="0" fontId="10" fillId="0" borderId="13" xfId="0" applyFont="1" applyBorder="1" applyAlignment="1">
      <alignment horizontal="center" vertical="top" wrapText="1" readingOrder="2"/>
    </xf>
    <xf numFmtId="0" fontId="10" fillId="0" borderId="1" xfId="0" applyFont="1" applyBorder="1" applyAlignment="1">
      <alignment horizontal="center" vertical="top" wrapText="1" readingOrder="2"/>
    </xf>
    <xf numFmtId="0" fontId="10" fillId="0" borderId="14" xfId="0" applyFont="1" applyBorder="1" applyAlignment="1">
      <alignment horizontal="center" vertical="top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3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0" borderId="18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6" fillId="0" borderId="94" xfId="0" applyFont="1" applyBorder="1" applyAlignment="1">
      <alignment horizontal="center" vertical="center" wrapText="1" readingOrder="2"/>
    </xf>
    <xf numFmtId="0" fontId="16" fillId="0" borderId="95" xfId="0" applyFont="1" applyBorder="1" applyAlignment="1">
      <alignment horizontal="center" vertical="center" wrapText="1" readingOrder="2"/>
    </xf>
    <xf numFmtId="0" fontId="16" fillId="0" borderId="96" xfId="0" applyFont="1" applyBorder="1" applyAlignment="1">
      <alignment horizontal="center" vertical="center" wrapText="1" readingOrder="2"/>
    </xf>
    <xf numFmtId="0" fontId="32" fillId="0" borderId="93" xfId="0" applyFont="1" applyBorder="1" applyAlignment="1">
      <alignment horizontal="center" wrapText="1"/>
    </xf>
    <xf numFmtId="0" fontId="32" fillId="0" borderId="31" xfId="0" applyFont="1" applyBorder="1" applyAlignment="1">
      <alignment horizontal="center" wrapText="1"/>
    </xf>
    <xf numFmtId="0" fontId="32" fillId="0" borderId="110" xfId="0" applyFont="1" applyBorder="1" applyAlignment="1">
      <alignment horizontal="center" wrapText="1"/>
    </xf>
    <xf numFmtId="1" fontId="13" fillId="0" borderId="18" xfId="0" applyNumberFormat="1" applyFont="1" applyBorder="1" applyAlignment="1">
      <alignment horizontal="center" vertical="center" wrapText="1" readingOrder="2"/>
    </xf>
    <xf numFmtId="1" fontId="13" fillId="0" borderId="42" xfId="0" applyNumberFormat="1" applyFont="1" applyBorder="1" applyAlignment="1">
      <alignment horizontal="center" vertical="center" wrapText="1" readingOrder="2"/>
    </xf>
    <xf numFmtId="1" fontId="13" fillId="0" borderId="111" xfId="0" applyNumberFormat="1" applyFont="1" applyBorder="1" applyAlignment="1">
      <alignment horizontal="center" vertical="center" wrapText="1" readingOrder="2"/>
    </xf>
    <xf numFmtId="3" fontId="22" fillId="0" borderId="18" xfId="0" applyNumberFormat="1" applyFont="1" applyBorder="1" applyAlignment="1">
      <alignment horizontal="center" vertical="center" wrapText="1" readingOrder="2"/>
    </xf>
    <xf numFmtId="3" fontId="22" fillId="0" borderId="42" xfId="0" applyNumberFormat="1" applyFont="1" applyBorder="1" applyAlignment="1">
      <alignment horizontal="center" vertical="center" wrapText="1" readingOrder="2"/>
    </xf>
    <xf numFmtId="3" fontId="22" fillId="0" borderId="111" xfId="0" applyNumberFormat="1" applyFont="1" applyBorder="1" applyAlignment="1">
      <alignment horizontal="center" vertical="center" wrapText="1" readingOrder="2"/>
    </xf>
    <xf numFmtId="0" fontId="11" fillId="0" borderId="93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17" fillId="0" borderId="93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33" fillId="0" borderId="7" xfId="0" applyFont="1" applyBorder="1" applyAlignment="1">
      <alignment horizontal="center" vertical="center" readingOrder="2"/>
    </xf>
    <xf numFmtId="0" fontId="33" fillId="0" borderId="0" xfId="0" applyFont="1" applyAlignment="1">
      <alignment horizontal="center" vertical="center" readingOrder="2"/>
    </xf>
    <xf numFmtId="0" fontId="33" fillId="0" borderId="10" xfId="0" applyFont="1" applyBorder="1" applyAlignment="1">
      <alignment horizontal="center" vertical="center" readingOrder="2"/>
    </xf>
    <xf numFmtId="0" fontId="33" fillId="0" borderId="13" xfId="0" applyFont="1" applyBorder="1" applyAlignment="1">
      <alignment horizontal="center" vertical="center" readingOrder="2"/>
    </xf>
    <xf numFmtId="0" fontId="33" fillId="0" borderId="1" xfId="0" applyFont="1" applyBorder="1" applyAlignment="1">
      <alignment horizontal="center" vertical="center" readingOrder="2"/>
    </xf>
    <xf numFmtId="0" fontId="33" fillId="0" borderId="14" xfId="0" applyFont="1" applyBorder="1" applyAlignment="1">
      <alignment horizontal="center" vertical="center" readingOrder="2"/>
    </xf>
    <xf numFmtId="0" fontId="17" fillId="0" borderId="13" xfId="0" applyFont="1" applyBorder="1" applyAlignment="1">
      <alignment horizontal="center" vertical="center" readingOrder="2"/>
    </xf>
    <xf numFmtId="0" fontId="17" fillId="0" borderId="14" xfId="0" applyFont="1" applyBorder="1" applyAlignment="1">
      <alignment horizontal="center" vertical="center" readingOrder="2"/>
    </xf>
    <xf numFmtId="0" fontId="11" fillId="0" borderId="1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94" xfId="0" applyFont="1" applyBorder="1" applyAlignment="1">
      <alignment horizontal="center" vertical="center" wrapText="1"/>
    </xf>
    <xf numFmtId="0" fontId="11" fillId="0" borderId="95" xfId="0" applyFont="1" applyBorder="1" applyAlignment="1">
      <alignment horizontal="center" vertical="center" wrapText="1"/>
    </xf>
    <xf numFmtId="0" fontId="11" fillId="0" borderId="96" xfId="0" applyFont="1" applyBorder="1" applyAlignment="1">
      <alignment horizontal="center" vertical="center" wrapText="1"/>
    </xf>
    <xf numFmtId="0" fontId="11" fillId="0" borderId="10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7" fillId="0" borderId="94" xfId="0" applyFont="1" applyBorder="1" applyAlignment="1">
      <alignment horizontal="center" vertical="center" wrapText="1"/>
    </xf>
    <xf numFmtId="0" fontId="7" fillId="0" borderId="10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 readingOrder="2"/>
    </xf>
    <xf numFmtId="0" fontId="17" fillId="0" borderId="28" xfId="0" applyFont="1" applyBorder="1" applyAlignment="1">
      <alignment horizontal="center" vertical="center" wrapText="1" readingOrder="2"/>
    </xf>
    <xf numFmtId="2" fontId="20" fillId="0" borderId="93" xfId="0" applyNumberFormat="1" applyFont="1" applyBorder="1" applyAlignment="1">
      <alignment horizontal="center" vertical="center" wrapText="1"/>
    </xf>
    <xf numFmtId="2" fontId="20" fillId="0" borderId="27" xfId="0" applyNumberFormat="1" applyFont="1" applyBorder="1" applyAlignment="1">
      <alignment horizontal="center" vertical="center" wrapText="1"/>
    </xf>
    <xf numFmtId="2" fontId="23" fillId="0" borderId="18" xfId="0" applyNumberFormat="1" applyFont="1" applyBorder="1" applyAlignment="1">
      <alignment horizontal="center" vertical="center" wrapText="1"/>
    </xf>
    <xf numFmtId="2" fontId="23" fillId="0" borderId="22" xfId="0" applyNumberFormat="1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7" fillId="0" borderId="100" xfId="0" applyFont="1" applyBorder="1" applyAlignment="1">
      <alignment horizontal="center" vertical="center" wrapText="1"/>
    </xf>
    <xf numFmtId="2" fontId="20" fillId="0" borderId="97" xfId="0" applyNumberFormat="1" applyFont="1" applyBorder="1" applyAlignment="1">
      <alignment horizontal="center" vertical="center" wrapText="1"/>
    </xf>
    <xf numFmtId="2" fontId="23" fillId="0" borderId="98" xfId="0" applyNumberFormat="1" applyFont="1" applyBorder="1" applyAlignment="1">
      <alignment horizontal="center" vertical="center" wrapText="1"/>
    </xf>
    <xf numFmtId="2" fontId="23" fillId="0" borderId="9" xfId="0" applyNumberFormat="1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0" fontId="7" fillId="0" borderId="96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 readingOrder="2"/>
    </xf>
    <xf numFmtId="2" fontId="20" fillId="0" borderId="3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9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888E-224A-4B0A-8E48-CE4284294348}">
  <dimension ref="A1:M54"/>
  <sheetViews>
    <sheetView rightToLeft="1" tabSelected="1" topLeftCell="A4" zoomScale="140" zoomScaleNormal="140" workbookViewId="0">
      <selection activeCell="C9" sqref="C9:C13"/>
    </sheetView>
  </sheetViews>
  <sheetFormatPr defaultRowHeight="14" x14ac:dyDescent="0.3"/>
  <cols>
    <col min="1" max="1" width="11.26953125" customWidth="1"/>
    <col min="2" max="2" width="19.81640625" customWidth="1"/>
    <col min="3" max="3" width="22.453125" customWidth="1"/>
    <col min="4" max="4" width="20.54296875" customWidth="1"/>
    <col min="5" max="5" width="12.26953125" customWidth="1"/>
    <col min="6" max="6" width="7.453125" customWidth="1"/>
    <col min="7" max="7" width="8.453125" style="105" customWidth="1"/>
    <col min="8" max="8" width="11.7265625" customWidth="1"/>
    <col min="9" max="9" width="9.7265625" customWidth="1"/>
    <col min="10" max="10" width="7.453125" style="127" bestFit="1" customWidth="1"/>
    <col min="11" max="11" width="8.54296875" style="127" customWidth="1"/>
    <col min="12" max="12" width="9.1796875" style="75" customWidth="1"/>
  </cols>
  <sheetData>
    <row r="1" spans="1:13" ht="16.5" x14ac:dyDescent="0.35">
      <c r="A1" s="188" t="s">
        <v>43</v>
      </c>
      <c r="B1" s="188"/>
      <c r="C1" s="188"/>
      <c r="D1" s="122"/>
      <c r="E1" s="122"/>
      <c r="F1" s="122"/>
      <c r="G1" s="131"/>
      <c r="H1" s="122"/>
      <c r="I1" s="122"/>
      <c r="J1" s="125"/>
      <c r="K1" s="126"/>
    </row>
    <row r="2" spans="1:13" ht="16.5" x14ac:dyDescent="0.35">
      <c r="A2" s="153"/>
      <c r="B2" s="153"/>
      <c r="C2" s="153"/>
      <c r="D2" s="122"/>
      <c r="E2" s="122"/>
      <c r="F2" s="122"/>
      <c r="G2" s="131"/>
      <c r="H2" s="122"/>
      <c r="I2" s="122"/>
      <c r="J2" s="125"/>
      <c r="K2" s="126"/>
      <c r="L2" s="141"/>
      <c r="M2" s="142"/>
    </row>
    <row r="3" spans="1:13" ht="16.5" customHeight="1" thickBot="1" x14ac:dyDescent="0.35">
      <c r="A3" s="165"/>
      <c r="B3" s="165"/>
      <c r="C3" s="158"/>
      <c r="D3" s="157"/>
      <c r="E3" s="158"/>
      <c r="F3" s="159"/>
      <c r="G3" s="160"/>
      <c r="H3" s="161"/>
      <c r="I3" s="162"/>
      <c r="J3" s="163"/>
      <c r="K3" s="163"/>
      <c r="L3" s="164"/>
    </row>
    <row r="4" spans="1:13" ht="60.75" customHeight="1" thickBot="1" x14ac:dyDescent="0.3">
      <c r="A4" s="108" t="s">
        <v>44</v>
      </c>
      <c r="B4" s="108" t="s">
        <v>45</v>
      </c>
      <c r="C4" s="109" t="s">
        <v>54</v>
      </c>
      <c r="D4" s="194" t="s">
        <v>46</v>
      </c>
      <c r="E4" s="195"/>
      <c r="F4" s="110" t="s">
        <v>3</v>
      </c>
      <c r="G4" s="132" t="s">
        <v>47</v>
      </c>
      <c r="H4" s="111" t="s">
        <v>48</v>
      </c>
      <c r="I4" s="111" t="s">
        <v>41</v>
      </c>
      <c r="J4" s="111" t="s">
        <v>49</v>
      </c>
      <c r="K4" s="149" t="s">
        <v>50</v>
      </c>
      <c r="L4" s="148" t="s">
        <v>63</v>
      </c>
      <c r="M4" s="177">
        <f>K5-J5</f>
        <v>3</v>
      </c>
    </row>
    <row r="5" spans="1:13" x14ac:dyDescent="0.25">
      <c r="A5" s="185" t="s">
        <v>51</v>
      </c>
      <c r="B5" s="185" t="s">
        <v>85</v>
      </c>
      <c r="C5" s="185" t="s">
        <v>70</v>
      </c>
      <c r="D5" s="112" t="s">
        <v>71</v>
      </c>
      <c r="E5" s="113" t="s">
        <v>57</v>
      </c>
      <c r="F5" s="196">
        <v>0.4</v>
      </c>
      <c r="G5" s="199"/>
      <c r="H5" s="202">
        <f>IF(G5&lt;J5,0,IF(G5=J5,#REF!,IF(G5&gt;K5,#REF!,#REF!/(K5-J5)*(G5-J5)+#REF!)))</f>
        <v>0</v>
      </c>
      <c r="I5" s="205"/>
      <c r="J5" s="199">
        <v>3</v>
      </c>
      <c r="K5" s="207">
        <v>6</v>
      </c>
      <c r="L5" s="179">
        <f>SUM(F5:F17)</f>
        <v>1</v>
      </c>
      <c r="M5" s="114"/>
    </row>
    <row r="6" spans="1:13" x14ac:dyDescent="0.25">
      <c r="A6" s="186"/>
      <c r="B6" s="186"/>
      <c r="C6" s="186"/>
      <c r="D6" s="115" t="s">
        <v>72</v>
      </c>
      <c r="E6" s="116">
        <v>7</v>
      </c>
      <c r="F6" s="197"/>
      <c r="G6" s="200"/>
      <c r="H6" s="203"/>
      <c r="I6" s="206"/>
      <c r="J6" s="200"/>
      <c r="K6" s="208"/>
      <c r="L6" s="180"/>
      <c r="M6" s="114"/>
    </row>
    <row r="7" spans="1:13" x14ac:dyDescent="0.25">
      <c r="A7" s="186"/>
      <c r="B7" s="186"/>
      <c r="C7" s="186"/>
      <c r="D7" s="115" t="s">
        <v>73</v>
      </c>
      <c r="E7" s="117" t="s">
        <v>86</v>
      </c>
      <c r="F7" s="197"/>
      <c r="G7" s="200"/>
      <c r="H7" s="203"/>
      <c r="I7" s="206"/>
      <c r="J7" s="200"/>
      <c r="K7" s="208"/>
      <c r="L7" s="180"/>
      <c r="M7" s="114"/>
    </row>
    <row r="8" spans="1:13" ht="14.5" thickBot="1" x14ac:dyDescent="0.3">
      <c r="A8" s="186"/>
      <c r="B8" s="186"/>
      <c r="C8" s="187"/>
      <c r="D8" s="118" t="s">
        <v>74</v>
      </c>
      <c r="E8" s="119">
        <v>10</v>
      </c>
      <c r="F8" s="198"/>
      <c r="G8" s="201"/>
      <c r="H8" s="204"/>
      <c r="I8" s="206"/>
      <c r="J8" s="201"/>
      <c r="K8" s="209"/>
      <c r="L8" s="180"/>
      <c r="M8" s="114"/>
    </row>
    <row r="9" spans="1:13" x14ac:dyDescent="0.25">
      <c r="A9" s="186"/>
      <c r="B9" s="186"/>
      <c r="C9" s="185" t="s">
        <v>89</v>
      </c>
      <c r="D9" s="112" t="s">
        <v>87</v>
      </c>
      <c r="E9" s="113" t="s">
        <v>57</v>
      </c>
      <c r="F9" s="196">
        <v>0.3</v>
      </c>
      <c r="G9" s="199"/>
      <c r="H9" s="202">
        <f>IF(G9&lt;J9,0,IF(G9=J9,#REF!,IF(G9&gt;K9,#REF!,#REF!/(K9-J9)*(G9-J9)+#REF!)))</f>
        <v>0</v>
      </c>
      <c r="I9" s="206"/>
      <c r="J9" s="199">
        <v>150</v>
      </c>
      <c r="K9" s="207">
        <v>300</v>
      </c>
      <c r="L9" s="180"/>
      <c r="M9" s="114"/>
    </row>
    <row r="10" spans="1:13" x14ac:dyDescent="0.25">
      <c r="A10" s="186"/>
      <c r="B10" s="186"/>
      <c r="C10" s="186"/>
      <c r="D10" s="115" t="s">
        <v>88</v>
      </c>
      <c r="E10" s="116">
        <v>7</v>
      </c>
      <c r="F10" s="197"/>
      <c r="G10" s="200"/>
      <c r="H10" s="203"/>
      <c r="I10" s="206"/>
      <c r="J10" s="200"/>
      <c r="K10" s="208"/>
      <c r="L10" s="180"/>
      <c r="M10" s="114"/>
    </row>
    <row r="11" spans="1:13" x14ac:dyDescent="0.25">
      <c r="A11" s="186"/>
      <c r="B11" s="186"/>
      <c r="C11" s="186"/>
      <c r="D11" s="120" t="s">
        <v>90</v>
      </c>
      <c r="E11" s="117">
        <v>8</v>
      </c>
      <c r="F11" s="197"/>
      <c r="G11" s="200"/>
      <c r="H11" s="203"/>
      <c r="I11" s="206"/>
      <c r="J11" s="200"/>
      <c r="K11" s="208"/>
      <c r="L11" s="180"/>
      <c r="M11" s="114"/>
    </row>
    <row r="12" spans="1:13" x14ac:dyDescent="0.25">
      <c r="A12" s="186"/>
      <c r="B12" s="186"/>
      <c r="C12" s="186"/>
      <c r="D12" s="174" t="s">
        <v>91</v>
      </c>
      <c r="E12" s="175">
        <v>9</v>
      </c>
      <c r="F12" s="197"/>
      <c r="G12" s="200"/>
      <c r="H12" s="203"/>
      <c r="I12" s="206"/>
      <c r="J12" s="200"/>
      <c r="K12" s="208"/>
      <c r="L12" s="180"/>
      <c r="M12" s="114"/>
    </row>
    <row r="13" spans="1:13" ht="14.5" thickBot="1" x14ac:dyDescent="0.3">
      <c r="A13" s="186"/>
      <c r="B13" s="187"/>
      <c r="C13" s="187"/>
      <c r="D13" s="118" t="s">
        <v>92</v>
      </c>
      <c r="E13" s="119">
        <v>10</v>
      </c>
      <c r="F13" s="198"/>
      <c r="G13" s="201"/>
      <c r="H13" s="204"/>
      <c r="I13" s="206"/>
      <c r="J13" s="201"/>
      <c r="K13" s="209"/>
      <c r="L13" s="180"/>
      <c r="M13" s="114"/>
    </row>
    <row r="14" spans="1:13" x14ac:dyDescent="0.25">
      <c r="A14" s="186"/>
      <c r="B14" s="192" t="s">
        <v>115</v>
      </c>
      <c r="C14" s="192" t="s">
        <v>93</v>
      </c>
      <c r="D14" s="112" t="s">
        <v>106</v>
      </c>
      <c r="E14" s="113">
        <v>7</v>
      </c>
      <c r="F14" s="196">
        <v>0.3</v>
      </c>
      <c r="G14" s="199"/>
      <c r="H14" s="202">
        <f>G14</f>
        <v>0</v>
      </c>
      <c r="I14" s="205">
        <f>H14*F14</f>
        <v>0</v>
      </c>
      <c r="J14" s="199">
        <v>0</v>
      </c>
      <c r="K14" s="199">
        <v>300</v>
      </c>
      <c r="L14" s="180"/>
    </row>
    <row r="15" spans="1:13" x14ac:dyDescent="0.25">
      <c r="A15" s="186"/>
      <c r="B15" s="193"/>
      <c r="C15" s="193"/>
      <c r="D15" s="115" t="s">
        <v>94</v>
      </c>
      <c r="E15" s="116">
        <v>8</v>
      </c>
      <c r="F15" s="197"/>
      <c r="G15" s="200"/>
      <c r="H15" s="203"/>
      <c r="I15" s="206"/>
      <c r="J15" s="200"/>
      <c r="K15" s="200"/>
      <c r="L15" s="180"/>
    </row>
    <row r="16" spans="1:13" x14ac:dyDescent="0.25">
      <c r="A16" s="186"/>
      <c r="B16" s="193"/>
      <c r="C16" s="193"/>
      <c r="D16" s="115" t="s">
        <v>95</v>
      </c>
      <c r="E16" s="116">
        <v>9</v>
      </c>
      <c r="F16" s="197"/>
      <c r="G16" s="200"/>
      <c r="H16" s="203"/>
      <c r="I16" s="206"/>
      <c r="J16" s="200"/>
      <c r="K16" s="200"/>
      <c r="L16" s="180"/>
    </row>
    <row r="17" spans="1:12" ht="29.5" customHeight="1" thickBot="1" x14ac:dyDescent="0.3">
      <c r="A17" s="187"/>
      <c r="B17" s="215"/>
      <c r="C17" s="193"/>
      <c r="D17" s="170" t="s">
        <v>96</v>
      </c>
      <c r="E17" s="171">
        <v>10</v>
      </c>
      <c r="F17" s="198"/>
      <c r="G17" s="201"/>
      <c r="H17" s="204"/>
      <c r="I17" s="216"/>
      <c r="J17" s="200"/>
      <c r="K17" s="200"/>
      <c r="L17" s="181"/>
    </row>
    <row r="18" spans="1:12" ht="15.5" x14ac:dyDescent="0.25">
      <c r="A18" s="185" t="s">
        <v>97</v>
      </c>
      <c r="B18" s="189" t="s">
        <v>98</v>
      </c>
      <c r="C18" s="192" t="s">
        <v>99</v>
      </c>
      <c r="D18" s="172" t="s">
        <v>82</v>
      </c>
      <c r="E18" s="173">
        <v>1</v>
      </c>
      <c r="F18" s="182">
        <v>0.16</v>
      </c>
      <c r="G18" s="143"/>
      <c r="H18" s="144"/>
      <c r="I18" s="156"/>
      <c r="J18" s="154"/>
      <c r="K18" s="155"/>
      <c r="L18" s="179">
        <f>SUM(F18:F35)</f>
        <v>1</v>
      </c>
    </row>
    <row r="19" spans="1:12" ht="15.5" x14ac:dyDescent="0.25">
      <c r="A19" s="186"/>
      <c r="B19" s="190"/>
      <c r="C19" s="193"/>
      <c r="D19" s="172" t="s">
        <v>81</v>
      </c>
      <c r="E19" s="173">
        <v>2</v>
      </c>
      <c r="F19" s="183"/>
      <c r="G19" s="143"/>
      <c r="H19" s="144"/>
      <c r="I19" s="156"/>
      <c r="J19" s="154"/>
      <c r="K19" s="155"/>
      <c r="L19" s="180"/>
    </row>
    <row r="20" spans="1:12" ht="16" thickBot="1" x14ac:dyDescent="0.3">
      <c r="A20" s="186"/>
      <c r="B20" s="190"/>
      <c r="C20" s="193"/>
      <c r="D20" s="172" t="s">
        <v>80</v>
      </c>
      <c r="E20" s="173">
        <v>3</v>
      </c>
      <c r="F20" s="183"/>
      <c r="G20" s="143"/>
      <c r="H20" s="144"/>
      <c r="I20" s="156"/>
      <c r="J20" s="154"/>
      <c r="K20" s="155"/>
      <c r="L20" s="180"/>
    </row>
    <row r="21" spans="1:12" ht="15.5" x14ac:dyDescent="0.25">
      <c r="A21" s="186"/>
      <c r="B21" s="190"/>
      <c r="C21" s="192" t="s">
        <v>100</v>
      </c>
      <c r="D21" s="172" t="s">
        <v>82</v>
      </c>
      <c r="E21" s="173">
        <v>1</v>
      </c>
      <c r="F21" s="183">
        <v>0.16</v>
      </c>
      <c r="G21" s="143"/>
      <c r="H21" s="144"/>
      <c r="I21" s="156"/>
      <c r="J21" s="154"/>
      <c r="K21" s="155"/>
      <c r="L21" s="180"/>
    </row>
    <row r="22" spans="1:12" ht="15.5" x14ac:dyDescent="0.25">
      <c r="A22" s="186"/>
      <c r="B22" s="190"/>
      <c r="C22" s="193"/>
      <c r="D22" s="172" t="s">
        <v>81</v>
      </c>
      <c r="E22" s="173">
        <v>2</v>
      </c>
      <c r="F22" s="183"/>
      <c r="G22" s="143"/>
      <c r="H22" s="144"/>
      <c r="I22" s="156"/>
      <c r="J22" s="154"/>
      <c r="K22" s="155"/>
      <c r="L22" s="180"/>
    </row>
    <row r="23" spans="1:12" ht="16" thickBot="1" x14ac:dyDescent="0.3">
      <c r="A23" s="186"/>
      <c r="B23" s="190"/>
      <c r="C23" s="193"/>
      <c r="D23" s="172" t="s">
        <v>80</v>
      </c>
      <c r="E23" s="173">
        <v>3</v>
      </c>
      <c r="F23" s="184"/>
      <c r="G23" s="143"/>
      <c r="H23" s="144"/>
      <c r="I23" s="156"/>
      <c r="J23" s="154"/>
      <c r="K23" s="155"/>
      <c r="L23" s="180"/>
    </row>
    <row r="24" spans="1:12" ht="15.5" customHeight="1" x14ac:dyDescent="0.25">
      <c r="A24" s="186"/>
      <c r="B24" s="190"/>
      <c r="C24" s="192" t="s">
        <v>101</v>
      </c>
      <c r="D24" s="172" t="s">
        <v>82</v>
      </c>
      <c r="E24" s="173">
        <v>1</v>
      </c>
      <c r="F24" s="210">
        <v>0.16</v>
      </c>
      <c r="G24" s="143"/>
      <c r="H24" s="144"/>
      <c r="I24" s="156"/>
      <c r="J24" s="154"/>
      <c r="K24" s="155"/>
      <c r="L24" s="180"/>
    </row>
    <row r="25" spans="1:12" ht="15.5" x14ac:dyDescent="0.25">
      <c r="A25" s="186"/>
      <c r="B25" s="190"/>
      <c r="C25" s="193"/>
      <c r="D25" s="172" t="s">
        <v>81</v>
      </c>
      <c r="E25" s="173">
        <v>2</v>
      </c>
      <c r="F25" s="211"/>
      <c r="G25" s="143"/>
      <c r="H25" s="144"/>
      <c r="I25" s="156"/>
      <c r="J25" s="154"/>
      <c r="K25" s="155"/>
      <c r="L25" s="180"/>
    </row>
    <row r="26" spans="1:12" ht="16" thickBot="1" x14ac:dyDescent="0.3">
      <c r="A26" s="186"/>
      <c r="B26" s="190"/>
      <c r="C26" s="193"/>
      <c r="D26" s="172" t="s">
        <v>80</v>
      </c>
      <c r="E26" s="173">
        <v>3</v>
      </c>
      <c r="F26" s="211"/>
      <c r="G26" s="143"/>
      <c r="H26" s="144"/>
      <c r="I26" s="156"/>
      <c r="J26" s="154"/>
      <c r="K26" s="155"/>
      <c r="L26" s="180"/>
    </row>
    <row r="27" spans="1:12" ht="15.5" customHeight="1" x14ac:dyDescent="0.25">
      <c r="A27" s="186"/>
      <c r="B27" s="190"/>
      <c r="C27" s="212" t="s">
        <v>102</v>
      </c>
      <c r="D27" s="172" t="s">
        <v>82</v>
      </c>
      <c r="E27" s="173">
        <v>1</v>
      </c>
      <c r="F27" s="211">
        <v>0.16</v>
      </c>
      <c r="G27" s="143"/>
      <c r="H27" s="144"/>
      <c r="I27" s="156"/>
      <c r="J27" s="154"/>
      <c r="K27" s="155"/>
      <c r="L27" s="180"/>
    </row>
    <row r="28" spans="1:12" ht="15.5" x14ac:dyDescent="0.25">
      <c r="A28" s="186"/>
      <c r="B28" s="190"/>
      <c r="C28" s="213"/>
      <c r="D28" s="172" t="s">
        <v>81</v>
      </c>
      <c r="E28" s="173">
        <v>2</v>
      </c>
      <c r="F28" s="211"/>
      <c r="G28" s="143"/>
      <c r="H28" s="144"/>
      <c r="I28" s="156"/>
      <c r="J28" s="154"/>
      <c r="K28" s="155"/>
      <c r="L28" s="180"/>
    </row>
    <row r="29" spans="1:12" ht="16" thickBot="1" x14ac:dyDescent="0.3">
      <c r="A29" s="186"/>
      <c r="B29" s="190"/>
      <c r="C29" s="214"/>
      <c r="D29" s="172" t="s">
        <v>80</v>
      </c>
      <c r="E29" s="173">
        <v>3</v>
      </c>
      <c r="F29" s="211"/>
      <c r="G29" s="143"/>
      <c r="H29" s="144"/>
      <c r="I29" s="156"/>
      <c r="J29" s="154"/>
      <c r="K29" s="155"/>
      <c r="L29" s="180"/>
    </row>
    <row r="30" spans="1:12" ht="15.5" customHeight="1" x14ac:dyDescent="0.25">
      <c r="A30" s="186"/>
      <c r="B30" s="190"/>
      <c r="C30" s="212" t="s">
        <v>103</v>
      </c>
      <c r="D30" s="172" t="s">
        <v>82</v>
      </c>
      <c r="E30" s="173">
        <v>1</v>
      </c>
      <c r="F30" s="211">
        <v>0.16</v>
      </c>
      <c r="G30" s="143"/>
      <c r="H30" s="144"/>
      <c r="I30" s="156"/>
      <c r="J30" s="154"/>
      <c r="K30" s="155"/>
      <c r="L30" s="180"/>
    </row>
    <row r="31" spans="1:12" ht="15.5" x14ac:dyDescent="0.25">
      <c r="A31" s="186"/>
      <c r="B31" s="190"/>
      <c r="C31" s="213"/>
      <c r="D31" s="172" t="s">
        <v>81</v>
      </c>
      <c r="E31" s="173">
        <v>2</v>
      </c>
      <c r="F31" s="211"/>
      <c r="G31" s="143"/>
      <c r="H31" s="144"/>
      <c r="I31" s="156"/>
      <c r="J31" s="154"/>
      <c r="K31" s="155"/>
      <c r="L31" s="180"/>
    </row>
    <row r="32" spans="1:12" ht="15.5" x14ac:dyDescent="0.25">
      <c r="A32" s="186"/>
      <c r="B32" s="190"/>
      <c r="C32" s="214"/>
      <c r="D32" s="172" t="s">
        <v>80</v>
      </c>
      <c r="E32" s="173">
        <v>3</v>
      </c>
      <c r="F32" s="211"/>
      <c r="G32" s="143"/>
      <c r="H32" s="144"/>
      <c r="I32" s="156"/>
      <c r="J32" s="154"/>
      <c r="K32" s="155"/>
      <c r="L32" s="180"/>
    </row>
    <row r="33" spans="1:13" ht="15.5" x14ac:dyDescent="0.25">
      <c r="A33" s="186"/>
      <c r="B33" s="190"/>
      <c r="C33" s="217" t="s">
        <v>79</v>
      </c>
      <c r="D33" s="172" t="s">
        <v>82</v>
      </c>
      <c r="E33" s="173">
        <v>1</v>
      </c>
      <c r="F33" s="211">
        <v>0.2</v>
      </c>
      <c r="G33" s="143"/>
      <c r="H33" s="144"/>
      <c r="I33" s="156"/>
      <c r="J33" s="154"/>
      <c r="K33" s="155"/>
      <c r="L33" s="180"/>
    </row>
    <row r="34" spans="1:13" ht="15.5" x14ac:dyDescent="0.25">
      <c r="A34" s="186"/>
      <c r="B34" s="190"/>
      <c r="C34" s="217"/>
      <c r="D34" s="172" t="s">
        <v>81</v>
      </c>
      <c r="E34" s="173">
        <v>2</v>
      </c>
      <c r="F34" s="211"/>
      <c r="G34" s="143"/>
      <c r="H34" s="144"/>
      <c r="I34" s="156"/>
      <c r="J34" s="154"/>
      <c r="K34" s="155"/>
      <c r="L34" s="180"/>
    </row>
    <row r="35" spans="1:13" ht="16" thickBot="1" x14ac:dyDescent="0.3">
      <c r="A35" s="187"/>
      <c r="B35" s="191"/>
      <c r="C35" s="217"/>
      <c r="D35" s="172" t="s">
        <v>80</v>
      </c>
      <c r="E35" s="173">
        <v>3</v>
      </c>
      <c r="F35" s="218"/>
      <c r="G35" s="143"/>
      <c r="H35" s="144"/>
      <c r="I35" s="156"/>
      <c r="J35" s="154"/>
      <c r="K35" s="155"/>
      <c r="L35" s="181"/>
    </row>
    <row r="36" spans="1:13" ht="22.5" customHeight="1" thickBot="1" x14ac:dyDescent="0.3">
      <c r="A36" s="185" t="s">
        <v>35</v>
      </c>
      <c r="B36" s="192" t="s">
        <v>64</v>
      </c>
      <c r="C36" s="193" t="s">
        <v>52</v>
      </c>
      <c r="D36" s="219" t="s">
        <v>65</v>
      </c>
      <c r="E36" s="220"/>
      <c r="F36" s="150">
        <f>1/3</f>
        <v>0.33333333333333331</v>
      </c>
      <c r="G36" s="151"/>
      <c r="H36" s="152">
        <f>G36*F36</f>
        <v>0</v>
      </c>
      <c r="I36" s="205"/>
      <c r="J36" s="221"/>
      <c r="K36" s="224"/>
      <c r="L36" s="227">
        <f>SUM(F36:F38)</f>
        <v>1</v>
      </c>
    </row>
    <row r="37" spans="1:13" ht="22.5" customHeight="1" thickBot="1" x14ac:dyDescent="0.3">
      <c r="A37" s="186"/>
      <c r="B37" s="193"/>
      <c r="C37" s="193"/>
      <c r="D37" s="230" t="s">
        <v>66</v>
      </c>
      <c r="E37" s="231"/>
      <c r="F37" s="150">
        <f t="shared" ref="F37:F38" si="0">1/3</f>
        <v>0.33333333333333331</v>
      </c>
      <c r="G37" s="146"/>
      <c r="H37" s="147">
        <f>G37*F37</f>
        <v>0</v>
      </c>
      <c r="I37" s="206"/>
      <c r="J37" s="222"/>
      <c r="K37" s="225"/>
      <c r="L37" s="228"/>
    </row>
    <row r="38" spans="1:13" ht="22.5" customHeight="1" thickBot="1" x14ac:dyDescent="0.3">
      <c r="A38" s="187"/>
      <c r="B38" s="215"/>
      <c r="C38" s="215"/>
      <c r="D38" s="232" t="s">
        <v>67</v>
      </c>
      <c r="E38" s="233"/>
      <c r="F38" s="150">
        <f t="shared" si="0"/>
        <v>0.33333333333333331</v>
      </c>
      <c r="G38" s="124"/>
      <c r="H38" s="123">
        <f>G38*F38</f>
        <v>0</v>
      </c>
      <c r="I38" s="216"/>
      <c r="J38" s="223"/>
      <c r="K38" s="226"/>
      <c r="L38" s="229"/>
    </row>
    <row r="39" spans="1:13" ht="24" customHeight="1" x14ac:dyDescent="0.25">
      <c r="A39" s="185" t="s">
        <v>36</v>
      </c>
      <c r="B39" s="185" t="s">
        <v>104</v>
      </c>
      <c r="C39" s="185" t="s">
        <v>105</v>
      </c>
      <c r="D39" s="112" t="s">
        <v>108</v>
      </c>
      <c r="E39" s="113">
        <v>0</v>
      </c>
      <c r="F39" s="234">
        <v>0.4</v>
      </c>
      <c r="G39" s="237"/>
      <c r="H39" s="202">
        <f>IF(G39&lt;J39,0,IF(G39=J39,#REF!,IF(G39&gt;K39,#REF!,#REF!/(K39-J39)*(G39-J39)+#REF!)))</f>
        <v>0</v>
      </c>
      <c r="I39" s="240"/>
      <c r="J39" s="199">
        <v>3</v>
      </c>
      <c r="K39" s="207">
        <v>6</v>
      </c>
      <c r="L39" s="179">
        <f>SUM(F39:F53)</f>
        <v>0.99999999999999989</v>
      </c>
      <c r="M39" s="121"/>
    </row>
    <row r="40" spans="1:13" x14ac:dyDescent="0.25">
      <c r="A40" s="186"/>
      <c r="B40" s="186"/>
      <c r="C40" s="186"/>
      <c r="D40" s="115" t="s">
        <v>72</v>
      </c>
      <c r="E40" s="116">
        <v>7</v>
      </c>
      <c r="F40" s="235"/>
      <c r="G40" s="238"/>
      <c r="H40" s="203"/>
      <c r="I40" s="241"/>
      <c r="J40" s="200"/>
      <c r="K40" s="208"/>
      <c r="L40" s="180"/>
      <c r="M40" s="121"/>
    </row>
    <row r="41" spans="1:13" x14ac:dyDescent="0.25">
      <c r="A41" s="186"/>
      <c r="B41" s="186"/>
      <c r="C41" s="186"/>
      <c r="D41" s="115" t="s">
        <v>73</v>
      </c>
      <c r="E41" s="117" t="s">
        <v>86</v>
      </c>
      <c r="F41" s="235"/>
      <c r="G41" s="238"/>
      <c r="H41" s="203"/>
      <c r="I41" s="241"/>
      <c r="J41" s="200"/>
      <c r="K41" s="208"/>
      <c r="L41" s="180"/>
    </row>
    <row r="42" spans="1:13" ht="14.5" thickBot="1" x14ac:dyDescent="0.3">
      <c r="A42" s="186"/>
      <c r="B42" s="186"/>
      <c r="C42" s="187"/>
      <c r="D42" s="118" t="s">
        <v>74</v>
      </c>
      <c r="E42" s="119">
        <v>10</v>
      </c>
      <c r="F42" s="236"/>
      <c r="G42" s="239"/>
      <c r="H42" s="204"/>
      <c r="I42" s="241"/>
      <c r="J42" s="201"/>
      <c r="K42" s="209"/>
      <c r="L42" s="180"/>
      <c r="M42" s="121"/>
    </row>
    <row r="43" spans="1:13" ht="14" customHeight="1" x14ac:dyDescent="0.25">
      <c r="A43" s="186"/>
      <c r="B43" s="186"/>
      <c r="C43" s="185" t="s">
        <v>107</v>
      </c>
      <c r="D43" s="112" t="s">
        <v>108</v>
      </c>
      <c r="E43" s="113">
        <v>0</v>
      </c>
      <c r="F43" s="234">
        <v>0.3</v>
      </c>
      <c r="G43" s="237"/>
      <c r="H43" s="202">
        <f>IF(G43&lt;J43,0,IF(G43=J43,#REF!,IF(G43&gt;K43,#REF!,#REF!/(K43-J43)*(G43-J43)+#REF!)))</f>
        <v>0</v>
      </c>
      <c r="I43" s="241"/>
      <c r="J43" s="199">
        <v>1</v>
      </c>
      <c r="K43" s="207">
        <v>3</v>
      </c>
      <c r="L43" s="180"/>
      <c r="M43" s="121"/>
    </row>
    <row r="44" spans="1:13" ht="14" customHeight="1" x14ac:dyDescent="0.25">
      <c r="A44" s="186"/>
      <c r="B44" s="186"/>
      <c r="C44" s="186"/>
      <c r="D44" s="115" t="s">
        <v>72</v>
      </c>
      <c r="E44" s="116">
        <v>7</v>
      </c>
      <c r="F44" s="235"/>
      <c r="G44" s="238"/>
      <c r="H44" s="203"/>
      <c r="I44" s="241"/>
      <c r="J44" s="200"/>
      <c r="K44" s="208"/>
      <c r="L44" s="180"/>
      <c r="M44" s="121"/>
    </row>
    <row r="45" spans="1:13" x14ac:dyDescent="0.25">
      <c r="A45" s="186"/>
      <c r="B45" s="186"/>
      <c r="C45" s="186"/>
      <c r="D45" s="115" t="s">
        <v>73</v>
      </c>
      <c r="E45" s="117" t="s">
        <v>86</v>
      </c>
      <c r="F45" s="235"/>
      <c r="G45" s="238"/>
      <c r="H45" s="203"/>
      <c r="I45" s="241"/>
      <c r="J45" s="200"/>
      <c r="K45" s="208"/>
      <c r="L45" s="180"/>
    </row>
    <row r="46" spans="1:13" ht="31" customHeight="1" thickBot="1" x14ac:dyDescent="0.3">
      <c r="A46" s="186"/>
      <c r="B46" s="186"/>
      <c r="C46" s="187"/>
      <c r="D46" s="118" t="s">
        <v>74</v>
      </c>
      <c r="E46" s="119">
        <v>10</v>
      </c>
      <c r="F46" s="236"/>
      <c r="G46" s="239"/>
      <c r="H46" s="204"/>
      <c r="I46" s="241"/>
      <c r="J46" s="201"/>
      <c r="K46" s="209"/>
      <c r="L46" s="180"/>
      <c r="M46" s="121"/>
    </row>
    <row r="47" spans="1:13" ht="14" customHeight="1" x14ac:dyDescent="0.25">
      <c r="A47" s="186"/>
      <c r="B47" s="186"/>
      <c r="C47" s="192" t="s">
        <v>109</v>
      </c>
      <c r="D47" s="112" t="s">
        <v>75</v>
      </c>
      <c r="E47" s="128">
        <v>0</v>
      </c>
      <c r="F47" s="234">
        <v>0.2</v>
      </c>
      <c r="G47" s="237"/>
      <c r="H47" s="202">
        <f>G47</f>
        <v>0</v>
      </c>
      <c r="I47" s="240">
        <f>H47*F47</f>
        <v>0</v>
      </c>
      <c r="J47" s="221"/>
      <c r="K47" s="224"/>
      <c r="L47" s="180"/>
    </row>
    <row r="48" spans="1:13" x14ac:dyDescent="0.25">
      <c r="A48" s="186"/>
      <c r="B48" s="186"/>
      <c r="C48" s="193"/>
      <c r="D48" s="115" t="s">
        <v>76</v>
      </c>
      <c r="E48" s="129">
        <v>7</v>
      </c>
      <c r="F48" s="235"/>
      <c r="G48" s="238"/>
      <c r="H48" s="203"/>
      <c r="I48" s="241"/>
      <c r="J48" s="222"/>
      <c r="K48" s="225"/>
      <c r="L48" s="180"/>
    </row>
    <row r="49" spans="1:12" x14ac:dyDescent="0.25">
      <c r="A49" s="186"/>
      <c r="B49" s="186"/>
      <c r="C49" s="193"/>
      <c r="D49" s="115" t="s">
        <v>77</v>
      </c>
      <c r="E49" s="129">
        <v>8</v>
      </c>
      <c r="F49" s="235"/>
      <c r="G49" s="238"/>
      <c r="H49" s="203"/>
      <c r="I49" s="241"/>
      <c r="J49" s="222"/>
      <c r="K49" s="225"/>
      <c r="L49" s="180"/>
    </row>
    <row r="50" spans="1:12" ht="37" customHeight="1" thickBot="1" x14ac:dyDescent="0.3">
      <c r="A50" s="186"/>
      <c r="B50" s="187"/>
      <c r="C50" s="215"/>
      <c r="D50" s="118" t="s">
        <v>53</v>
      </c>
      <c r="E50" s="130">
        <v>2</v>
      </c>
      <c r="F50" s="236"/>
      <c r="G50" s="239"/>
      <c r="H50" s="204"/>
      <c r="I50" s="242"/>
      <c r="J50" s="223"/>
      <c r="K50" s="226"/>
      <c r="L50" s="180"/>
    </row>
    <row r="51" spans="1:12" x14ac:dyDescent="0.25">
      <c r="A51" s="186"/>
      <c r="B51" s="193" t="s">
        <v>114</v>
      </c>
      <c r="C51" s="193" t="s">
        <v>52</v>
      </c>
      <c r="D51" s="219" t="s">
        <v>65</v>
      </c>
      <c r="E51" s="220"/>
      <c r="F51" s="145">
        <f>10/3/100</f>
        <v>3.3333333333333333E-2</v>
      </c>
      <c r="G51" s="137"/>
      <c r="H51" s="138">
        <f>G51*F51</f>
        <v>0</v>
      </c>
      <c r="I51" s="206"/>
      <c r="J51" s="222"/>
      <c r="K51" s="225"/>
      <c r="L51" s="180"/>
    </row>
    <row r="52" spans="1:12" x14ac:dyDescent="0.25">
      <c r="A52" s="186"/>
      <c r="B52" s="193"/>
      <c r="C52" s="193"/>
      <c r="D52" s="230" t="s">
        <v>66</v>
      </c>
      <c r="E52" s="231"/>
      <c r="F52" s="145">
        <f t="shared" ref="F52:F53" si="1">10/3/100</f>
        <v>3.3333333333333333E-2</v>
      </c>
      <c r="G52" s="146"/>
      <c r="H52" s="147">
        <f>G52*F52</f>
        <v>0</v>
      </c>
      <c r="I52" s="206"/>
      <c r="J52" s="222"/>
      <c r="K52" s="225"/>
      <c r="L52" s="180"/>
    </row>
    <row r="53" spans="1:12" ht="14.5" thickBot="1" x14ac:dyDescent="0.3">
      <c r="A53" s="186"/>
      <c r="B53" s="215"/>
      <c r="C53" s="215"/>
      <c r="D53" s="232" t="s">
        <v>67</v>
      </c>
      <c r="E53" s="233"/>
      <c r="F53" s="145">
        <f t="shared" si="1"/>
        <v>3.3333333333333333E-2</v>
      </c>
      <c r="G53" s="143"/>
      <c r="H53" s="144">
        <f>G53*F53</f>
        <v>0</v>
      </c>
      <c r="I53" s="216"/>
      <c r="J53" s="222"/>
      <c r="K53" s="225"/>
      <c r="L53" s="181"/>
    </row>
    <row r="54" spans="1:12" x14ac:dyDescent="0.3">
      <c r="F54" s="166"/>
    </row>
  </sheetData>
  <mergeCells count="82">
    <mergeCell ref="L39:L53"/>
    <mergeCell ref="D52:E52"/>
    <mergeCell ref="D53:E53"/>
    <mergeCell ref="I47:I50"/>
    <mergeCell ref="J47:J50"/>
    <mergeCell ref="K47:K50"/>
    <mergeCell ref="B51:B53"/>
    <mergeCell ref="C51:C53"/>
    <mergeCell ref="D51:E51"/>
    <mergeCell ref="I51:I53"/>
    <mergeCell ref="J51:J53"/>
    <mergeCell ref="K51:K53"/>
    <mergeCell ref="H47:H50"/>
    <mergeCell ref="I39:I46"/>
    <mergeCell ref="J39:J42"/>
    <mergeCell ref="K39:K42"/>
    <mergeCell ref="F43:F46"/>
    <mergeCell ref="G43:G46"/>
    <mergeCell ref="H43:H46"/>
    <mergeCell ref="J43:J46"/>
    <mergeCell ref="K43:K46"/>
    <mergeCell ref="H39:H42"/>
    <mergeCell ref="A39:A53"/>
    <mergeCell ref="B39:B50"/>
    <mergeCell ref="C39:C42"/>
    <mergeCell ref="F39:F42"/>
    <mergeCell ref="G39:G42"/>
    <mergeCell ref="C47:C50"/>
    <mergeCell ref="F47:F50"/>
    <mergeCell ref="G47:G50"/>
    <mergeCell ref="I36:I38"/>
    <mergeCell ref="J36:J38"/>
    <mergeCell ref="K36:K38"/>
    <mergeCell ref="L36:L38"/>
    <mergeCell ref="D37:E37"/>
    <mergeCell ref="D38:E38"/>
    <mergeCell ref="C33:C35"/>
    <mergeCell ref="F33:F35"/>
    <mergeCell ref="A36:A38"/>
    <mergeCell ref="B36:B38"/>
    <mergeCell ref="C36:C38"/>
    <mergeCell ref="D36:E36"/>
    <mergeCell ref="C30:C32"/>
    <mergeCell ref="B14:B17"/>
    <mergeCell ref="C14:C17"/>
    <mergeCell ref="F14:F17"/>
    <mergeCell ref="G14:G17"/>
    <mergeCell ref="F30:F32"/>
    <mergeCell ref="J14:J17"/>
    <mergeCell ref="K14:K17"/>
    <mergeCell ref="C24:C26"/>
    <mergeCell ref="F24:F26"/>
    <mergeCell ref="C27:C29"/>
    <mergeCell ref="F27:F29"/>
    <mergeCell ref="H14:H17"/>
    <mergeCell ref="I14:I17"/>
    <mergeCell ref="H5:H8"/>
    <mergeCell ref="I5:I13"/>
    <mergeCell ref="J5:J8"/>
    <mergeCell ref="K5:K8"/>
    <mergeCell ref="C9:C13"/>
    <mergeCell ref="F9:F13"/>
    <mergeCell ref="G9:G13"/>
    <mergeCell ref="H9:H13"/>
    <mergeCell ref="J9:J13"/>
    <mergeCell ref="K9:K13"/>
    <mergeCell ref="L18:L35"/>
    <mergeCell ref="F18:F20"/>
    <mergeCell ref="F21:F23"/>
    <mergeCell ref="C43:C46"/>
    <mergeCell ref="A1:C1"/>
    <mergeCell ref="A18:A35"/>
    <mergeCell ref="B18:B35"/>
    <mergeCell ref="C18:C20"/>
    <mergeCell ref="C21:C23"/>
    <mergeCell ref="L5:L17"/>
    <mergeCell ref="D4:E4"/>
    <mergeCell ref="A5:A17"/>
    <mergeCell ref="B5:B13"/>
    <mergeCell ref="C5:C8"/>
    <mergeCell ref="F5:F8"/>
    <mergeCell ref="G5:G8"/>
  </mergeCells>
  <conditionalFormatting sqref="G5">
    <cfRule type="cellIs" dxfId="8" priority="11" stopIfTrue="1" operator="equal">
      <formula>0</formula>
    </cfRule>
  </conditionalFormatting>
  <conditionalFormatting sqref="L5 L3">
    <cfRule type="cellIs" dxfId="7" priority="12" stopIfTrue="1" operator="lessThan">
      <formula>1</formula>
    </cfRule>
  </conditionalFormatting>
  <conditionalFormatting sqref="G47 G14 G36:G39 G51:G53">
    <cfRule type="cellIs" dxfId="6" priority="5" stopIfTrue="1" operator="equal">
      <formula>0</formula>
    </cfRule>
  </conditionalFormatting>
  <conditionalFormatting sqref="L18 L36:L39">
    <cfRule type="cellIs" dxfId="5" priority="6" stopIfTrue="1" operator="lessThan">
      <formula>1</formula>
    </cfRule>
  </conditionalFormatting>
  <conditionalFormatting sqref="G9">
    <cfRule type="cellIs" dxfId="4" priority="3" stopIfTrue="1" operator="equal">
      <formula>0</formula>
    </cfRule>
  </conditionalFormatting>
  <conditionalFormatting sqref="G43">
    <cfRule type="cellIs" dxfId="3" priority="1" stopIfTrue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FC90E-4B1C-492E-96B4-DDD5A9FB8F8E}">
  <dimension ref="A1:O26"/>
  <sheetViews>
    <sheetView rightToLeft="1" topLeftCell="A4" workbookViewId="0">
      <selection activeCell="B7" sqref="B7"/>
    </sheetView>
  </sheetViews>
  <sheetFormatPr defaultColWidth="9.1796875" defaultRowHeight="13" x14ac:dyDescent="0.3"/>
  <cols>
    <col min="1" max="1" width="8.26953125" style="8" bestFit="1" customWidth="1"/>
    <col min="2" max="2" width="36.81640625" style="8" customWidth="1"/>
    <col min="3" max="3" width="11.81640625" style="10" customWidth="1"/>
    <col min="4" max="8" width="9.1796875" style="8"/>
    <col min="9" max="9" width="7.26953125" style="8" customWidth="1"/>
    <col min="10" max="10" width="8" style="8" customWidth="1"/>
    <col min="11" max="11" width="8.1796875" style="10" customWidth="1"/>
    <col min="12" max="12" width="8.453125" style="8" customWidth="1"/>
    <col min="13" max="13" width="24" style="8" customWidth="1"/>
    <col min="14" max="16384" width="9.1796875" style="8"/>
  </cols>
  <sheetData>
    <row r="1" spans="1:15" ht="24.75" customHeight="1" thickTop="1" x14ac:dyDescent="0.3">
      <c r="A1" s="6" t="s">
        <v>25</v>
      </c>
      <c r="B1" s="7" t="s">
        <v>28</v>
      </c>
      <c r="C1" s="33" t="s">
        <v>20</v>
      </c>
      <c r="D1" s="243" t="s">
        <v>110</v>
      </c>
      <c r="E1" s="244"/>
      <c r="F1" s="244"/>
      <c r="G1" s="244"/>
      <c r="H1" s="245"/>
      <c r="I1" s="34" t="s">
        <v>0</v>
      </c>
      <c r="J1" s="43">
        <v>1</v>
      </c>
      <c r="K1" s="106" t="s">
        <v>21</v>
      </c>
      <c r="L1" s="65"/>
      <c r="M1" s="37" t="str">
        <f ca="1">CELL("filename")</f>
        <v>C:\Users\shirm\Desktop\גיבוי 150322\משרד החינוך\נערות בסיכון חמד\[מחוון 2023 נערות בסיכון.xlsx]סיכום הצעות</v>
      </c>
    </row>
    <row r="2" spans="1:15" ht="24.75" customHeight="1" thickBot="1" x14ac:dyDescent="0.35">
      <c r="A2" s="42" t="s">
        <v>27</v>
      </c>
      <c r="B2" s="9" t="s">
        <v>111</v>
      </c>
      <c r="C2" s="45" t="str">
        <f>'סיכום הצעות'!C2</f>
        <v>10/3.2023</v>
      </c>
      <c r="D2" s="246"/>
      <c r="E2" s="247"/>
      <c r="F2" s="247"/>
      <c r="G2" s="247"/>
      <c r="H2" s="248"/>
      <c r="I2" s="38" t="s">
        <v>1</v>
      </c>
      <c r="J2" s="44">
        <v>2</v>
      </c>
      <c r="K2" s="107" t="s">
        <v>22</v>
      </c>
      <c r="L2" s="66"/>
      <c r="M2" s="41"/>
    </row>
    <row r="3" spans="1:15" s="54" customFormat="1" ht="17.25" customHeight="1" thickTop="1" x14ac:dyDescent="0.25">
      <c r="A3" s="249" t="s">
        <v>2</v>
      </c>
      <c r="B3" s="250"/>
      <c r="C3" s="253" t="s">
        <v>60</v>
      </c>
      <c r="D3" s="52" t="s">
        <v>3</v>
      </c>
      <c r="E3" s="53" t="s">
        <v>5</v>
      </c>
      <c r="F3" s="76">
        <v>1</v>
      </c>
      <c r="G3" s="53" t="s">
        <v>5</v>
      </c>
      <c r="H3" s="76">
        <v>2</v>
      </c>
      <c r="I3" s="53" t="s">
        <v>5</v>
      </c>
      <c r="J3" s="76">
        <v>3</v>
      </c>
      <c r="K3" s="53" t="s">
        <v>5</v>
      </c>
      <c r="L3" s="76">
        <v>4</v>
      </c>
      <c r="M3" s="253" t="s">
        <v>8</v>
      </c>
    </row>
    <row r="4" spans="1:15" s="54" customFormat="1" ht="17.25" customHeight="1" thickBot="1" x14ac:dyDescent="0.3">
      <c r="A4" s="251"/>
      <c r="B4" s="252"/>
      <c r="C4" s="254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54"/>
      <c r="O4" s="58"/>
    </row>
    <row r="5" spans="1:15" s="54" customFormat="1" ht="23.5" thickTop="1" x14ac:dyDescent="0.25">
      <c r="A5" s="255" t="s">
        <v>61</v>
      </c>
      <c r="B5" s="139" t="str">
        <f>מחוון!C5</f>
        <v>שנות ניסיון בביצוע הפעילות</v>
      </c>
      <c r="C5" s="136" t="s">
        <v>55</v>
      </c>
      <c r="D5" s="60">
        <v>0.4</v>
      </c>
      <c r="E5" s="67"/>
      <c r="F5" s="68"/>
      <c r="G5" s="67"/>
      <c r="H5" s="68"/>
      <c r="I5" s="67"/>
      <c r="J5" s="68"/>
      <c r="K5" s="67"/>
      <c r="L5" s="68"/>
      <c r="M5" s="133" t="s">
        <v>56</v>
      </c>
    </row>
    <row r="6" spans="1:15" s="54" customFormat="1" ht="23" x14ac:dyDescent="0.25">
      <c r="A6" s="256"/>
      <c r="B6" s="178" t="str">
        <f>מחוון!C9</f>
        <v>מספר משתתפים ממוצע בשנה</v>
      </c>
      <c r="C6" s="136" t="s">
        <v>55</v>
      </c>
      <c r="D6" s="78">
        <v>0.3</v>
      </c>
      <c r="E6" s="67"/>
      <c r="F6" s="79"/>
      <c r="G6" s="67"/>
      <c r="H6" s="79"/>
      <c r="I6" s="67"/>
      <c r="J6" s="79"/>
      <c r="K6" s="67"/>
      <c r="L6" s="79"/>
      <c r="M6" s="134"/>
    </row>
    <row r="7" spans="1:15" s="54" customFormat="1" ht="17.25" customHeight="1" thickBot="1" x14ac:dyDescent="0.3">
      <c r="A7" s="256"/>
      <c r="B7" s="77" t="str">
        <f>מחוון!C14</f>
        <v>מספר משתתפים מצטבר בחמש השנים האחרונות</v>
      </c>
      <c r="C7" s="136" t="s">
        <v>55</v>
      </c>
      <c r="D7" s="78">
        <v>0.3</v>
      </c>
      <c r="E7" s="67"/>
      <c r="F7" s="79"/>
      <c r="G7" s="67"/>
      <c r="H7" s="79"/>
      <c r="I7" s="67"/>
      <c r="J7" s="79"/>
      <c r="K7" s="67"/>
      <c r="L7" s="79"/>
      <c r="M7" s="134" t="s">
        <v>56</v>
      </c>
    </row>
    <row r="8" spans="1:15" s="54" customFormat="1" ht="17.25" customHeight="1" thickBot="1" x14ac:dyDescent="0.3">
      <c r="A8" s="257"/>
      <c r="B8" s="85" t="s">
        <v>9</v>
      </c>
      <c r="C8" s="86"/>
      <c r="D8" s="87">
        <f>SUM(D5:D7)</f>
        <v>1</v>
      </c>
      <c r="E8" s="88"/>
      <c r="F8" s="89"/>
      <c r="G8" s="88"/>
      <c r="H8" s="89"/>
      <c r="I8" s="88"/>
      <c r="J8" s="89"/>
      <c r="K8" s="88"/>
      <c r="L8" s="89"/>
      <c r="M8" s="90"/>
    </row>
    <row r="9" spans="1:15" s="54" customFormat="1" ht="17.25" customHeight="1" thickTop="1" thickBot="1" x14ac:dyDescent="0.3">
      <c r="A9" s="255" t="s">
        <v>83</v>
      </c>
      <c r="B9" s="77" t="s">
        <v>83</v>
      </c>
      <c r="C9" s="136" t="s">
        <v>84</v>
      </c>
      <c r="D9" s="81">
        <v>1</v>
      </c>
      <c r="E9" s="168"/>
      <c r="F9" s="169"/>
      <c r="G9" s="168"/>
      <c r="H9" s="169"/>
      <c r="I9" s="168"/>
      <c r="J9" s="169"/>
      <c r="K9" s="168"/>
      <c r="L9" s="169"/>
      <c r="M9" s="167"/>
    </row>
    <row r="10" spans="1:15" s="54" customFormat="1" ht="17.25" customHeight="1" thickBot="1" x14ac:dyDescent="0.3">
      <c r="A10" s="257"/>
      <c r="B10" s="85" t="s">
        <v>9</v>
      </c>
      <c r="C10" s="85" t="s">
        <v>19</v>
      </c>
      <c r="D10" s="87">
        <v>1</v>
      </c>
      <c r="E10" s="85"/>
      <c r="F10" s="85"/>
      <c r="G10" s="85"/>
      <c r="H10" s="85"/>
      <c r="I10" s="85"/>
      <c r="J10" s="85"/>
      <c r="K10" s="85"/>
      <c r="L10" s="85"/>
      <c r="M10" s="167"/>
    </row>
    <row r="11" spans="1:15" s="54" customFormat="1" ht="17.25" customHeight="1" thickTop="1" thickBot="1" x14ac:dyDescent="0.3">
      <c r="A11" s="255" t="s">
        <v>33</v>
      </c>
      <c r="B11" s="80" t="s">
        <v>33</v>
      </c>
      <c r="C11" s="59" t="s">
        <v>19</v>
      </c>
      <c r="D11" s="81">
        <v>1</v>
      </c>
      <c r="E11" s="67"/>
      <c r="F11" s="69"/>
      <c r="G11" s="67"/>
      <c r="H11" s="69"/>
      <c r="I11" s="67"/>
      <c r="J11" s="79"/>
      <c r="K11" s="67"/>
      <c r="L11" s="79"/>
      <c r="M11" s="134" t="s">
        <v>56</v>
      </c>
    </row>
    <row r="12" spans="1:15" s="54" customFormat="1" ht="17.25" customHeight="1" thickBot="1" x14ac:dyDescent="0.3">
      <c r="A12" s="257"/>
      <c r="B12" s="85" t="s">
        <v>9</v>
      </c>
      <c r="C12" s="86"/>
      <c r="D12" s="87">
        <f>SUM(D11)</f>
        <v>1</v>
      </c>
      <c r="E12" s="88"/>
      <c r="F12" s="89"/>
      <c r="G12" s="88"/>
      <c r="H12" s="89"/>
      <c r="I12" s="88"/>
      <c r="J12" s="89"/>
      <c r="K12" s="88"/>
      <c r="L12" s="89"/>
      <c r="M12" s="90"/>
    </row>
    <row r="13" spans="1:15" s="54" customFormat="1" ht="13.5" thickTop="1" x14ac:dyDescent="0.25">
      <c r="A13" s="255" t="s">
        <v>104</v>
      </c>
      <c r="B13" s="80" t="str">
        <f>מחוון!C39</f>
        <v>שנות ניסיון בעבודה עם נערות בסיכון</v>
      </c>
      <c r="C13" s="59" t="s">
        <v>19</v>
      </c>
      <c r="D13" s="78">
        <v>0.4</v>
      </c>
      <c r="E13" s="67"/>
      <c r="F13" s="68"/>
      <c r="G13" s="70"/>
      <c r="H13" s="68"/>
      <c r="I13" s="70"/>
      <c r="J13" s="79"/>
      <c r="K13" s="70"/>
      <c r="L13" s="79"/>
      <c r="M13" s="134" t="s">
        <v>56</v>
      </c>
    </row>
    <row r="14" spans="1:15" s="54" customFormat="1" ht="39" x14ac:dyDescent="0.25">
      <c r="A14" s="256"/>
      <c r="B14" s="61" t="str">
        <f>מחוון!C43</f>
        <v>שנות ניסיון בניהול פרויקט אזורי/ ארצי בתחום חברתי, חינוכי או טיפולי בהיקף של לפחות 100 משתתפות</v>
      </c>
      <c r="C14" s="59" t="s">
        <v>19</v>
      </c>
      <c r="D14" s="62">
        <v>0.3</v>
      </c>
      <c r="E14" s="67"/>
      <c r="F14" s="69"/>
      <c r="G14" s="71"/>
      <c r="H14" s="69"/>
      <c r="I14" s="71"/>
      <c r="J14" s="69"/>
      <c r="K14" s="71"/>
      <c r="L14" s="69"/>
      <c r="M14" s="135" t="s">
        <v>56</v>
      </c>
    </row>
    <row r="15" spans="1:15" s="54" customFormat="1" ht="39" x14ac:dyDescent="0.25">
      <c r="A15" s="256"/>
      <c r="B15" s="80" t="str">
        <f>מחוון!C47</f>
        <v>השכלה באחד מהמקצועות הבאים: חינוך, חינוך בלתי פורמלי, עבודה סוציאלית, פסיכולוגיה, מדעי החברה, ייעוץ חינוכי או כל תואר רלוונטי אחר</v>
      </c>
      <c r="C15" s="59"/>
      <c r="D15" s="62">
        <v>0.2</v>
      </c>
      <c r="E15" s="67"/>
      <c r="F15" s="69"/>
      <c r="G15" s="71"/>
      <c r="H15" s="69"/>
      <c r="I15" s="71"/>
      <c r="J15" s="69"/>
      <c r="K15" s="71"/>
      <c r="L15" s="69"/>
      <c r="M15" s="135"/>
    </row>
    <row r="16" spans="1:15" s="54" customFormat="1" ht="17.25" customHeight="1" thickBot="1" x14ac:dyDescent="0.3">
      <c r="A16" s="256"/>
      <c r="B16" s="80" t="s">
        <v>112</v>
      </c>
      <c r="C16" s="59" t="s">
        <v>19</v>
      </c>
      <c r="D16" s="62">
        <v>0.1</v>
      </c>
      <c r="E16" s="67"/>
      <c r="F16" s="69"/>
      <c r="G16" s="71"/>
      <c r="H16" s="69"/>
      <c r="I16" s="71"/>
      <c r="J16" s="69"/>
      <c r="K16" s="71"/>
      <c r="L16" s="69"/>
      <c r="M16" s="135" t="s">
        <v>56</v>
      </c>
    </row>
    <row r="17" spans="1:15" s="54" customFormat="1" ht="17.25" customHeight="1" thickBot="1" x14ac:dyDescent="0.3">
      <c r="A17" s="257"/>
      <c r="B17" s="85" t="s">
        <v>9</v>
      </c>
      <c r="C17" s="86"/>
      <c r="D17" s="87">
        <f>SUM(D13:D16)</f>
        <v>0.99999999999999989</v>
      </c>
      <c r="E17" s="88"/>
      <c r="F17" s="89"/>
      <c r="G17" s="88"/>
      <c r="H17" s="89"/>
      <c r="I17" s="88"/>
      <c r="J17" s="89"/>
      <c r="K17" s="88"/>
      <c r="L17" s="89"/>
      <c r="M17" s="90"/>
    </row>
    <row r="18" spans="1:15" s="54" customFormat="1" ht="17.25" customHeight="1" thickTop="1" x14ac:dyDescent="0.25">
      <c r="A18" s="255" t="s">
        <v>62</v>
      </c>
      <c r="B18" s="267" t="s">
        <v>2</v>
      </c>
      <c r="C18" s="253" t="s">
        <v>58</v>
      </c>
      <c r="D18" s="253" t="s">
        <v>59</v>
      </c>
      <c r="E18" s="53" t="s">
        <v>5</v>
      </c>
      <c r="F18" s="76">
        <v>1</v>
      </c>
      <c r="G18" s="53" t="s">
        <v>5</v>
      </c>
      <c r="H18" s="76">
        <v>2</v>
      </c>
      <c r="I18" s="53" t="s">
        <v>5</v>
      </c>
      <c r="J18" s="76">
        <v>3</v>
      </c>
      <c r="K18" s="53" t="s">
        <v>5</v>
      </c>
      <c r="L18" s="76">
        <v>4</v>
      </c>
      <c r="M18" s="253" t="s">
        <v>8</v>
      </c>
    </row>
    <row r="19" spans="1:15" s="54" customFormat="1" ht="17.25" customHeight="1" thickBot="1" x14ac:dyDescent="0.3">
      <c r="A19" s="256"/>
      <c r="B19" s="268"/>
      <c r="C19" s="254"/>
      <c r="D19" s="254"/>
      <c r="E19" s="56" t="s">
        <v>6</v>
      </c>
      <c r="F19" s="57" t="s">
        <v>7</v>
      </c>
      <c r="G19" s="56" t="s">
        <v>6</v>
      </c>
      <c r="H19" s="57" t="s">
        <v>7</v>
      </c>
      <c r="I19" s="56" t="s">
        <v>6</v>
      </c>
      <c r="J19" s="57" t="s">
        <v>7</v>
      </c>
      <c r="K19" s="56" t="s">
        <v>6</v>
      </c>
      <c r="L19" s="57" t="s">
        <v>7</v>
      </c>
      <c r="M19" s="254"/>
      <c r="O19" s="58"/>
    </row>
    <row r="20" spans="1:15" s="54" customFormat="1" ht="16" customHeight="1" thickTop="1" x14ac:dyDescent="0.25">
      <c r="A20" s="256"/>
      <c r="B20" s="258" t="s">
        <v>113</v>
      </c>
      <c r="C20" s="261" t="s">
        <v>69</v>
      </c>
      <c r="D20" s="264">
        <v>18</v>
      </c>
      <c r="E20" s="72"/>
      <c r="F20" s="83"/>
      <c r="G20" s="84"/>
      <c r="H20" s="83"/>
      <c r="I20" s="84"/>
      <c r="J20" s="83"/>
      <c r="K20" s="84"/>
      <c r="L20" s="83"/>
      <c r="M20" s="82"/>
    </row>
    <row r="21" spans="1:15" s="54" customFormat="1" x14ac:dyDescent="0.25">
      <c r="A21" s="256"/>
      <c r="B21" s="259"/>
      <c r="C21" s="262"/>
      <c r="D21" s="265"/>
      <c r="E21" s="72"/>
      <c r="F21" s="73"/>
      <c r="G21" s="74"/>
      <c r="H21" s="73"/>
      <c r="I21" s="74"/>
      <c r="J21" s="73"/>
      <c r="K21" s="74"/>
      <c r="L21" s="73"/>
      <c r="M21" s="63"/>
    </row>
    <row r="22" spans="1:15" s="54" customFormat="1" ht="13.5" thickBot="1" x14ac:dyDescent="0.3">
      <c r="A22" s="256"/>
      <c r="B22" s="260"/>
      <c r="C22" s="263"/>
      <c r="D22" s="266"/>
      <c r="E22" s="72"/>
      <c r="F22" s="73"/>
      <c r="G22" s="74"/>
      <c r="H22" s="73"/>
      <c r="I22" s="74"/>
      <c r="J22" s="73"/>
      <c r="K22" s="74"/>
      <c r="L22" s="73"/>
      <c r="M22" s="64"/>
    </row>
    <row r="23" spans="1:15" s="54" customFormat="1" ht="17.25" customHeight="1" thickBot="1" x14ac:dyDescent="0.3">
      <c r="A23" s="256"/>
      <c r="B23" s="140" t="s">
        <v>23</v>
      </c>
      <c r="C23" s="86"/>
      <c r="D23" s="91"/>
      <c r="E23" s="88"/>
      <c r="F23" s="89"/>
      <c r="G23" s="88"/>
      <c r="H23" s="89"/>
      <c r="I23" s="88"/>
      <c r="J23" s="89"/>
      <c r="K23" s="88"/>
      <c r="L23" s="89"/>
      <c r="M23" s="90"/>
    </row>
    <row r="24" spans="1:15" s="54" customFormat="1" ht="17.25" customHeight="1" thickTop="1" thickBot="1" x14ac:dyDescent="0.3">
      <c r="A24" s="257"/>
      <c r="B24" s="140" t="s">
        <v>24</v>
      </c>
      <c r="C24" s="86"/>
      <c r="D24" s="92"/>
      <c r="E24" s="93"/>
      <c r="F24" s="89"/>
      <c r="G24" s="88"/>
      <c r="H24" s="89"/>
      <c r="I24" s="88"/>
      <c r="J24" s="89"/>
      <c r="K24" s="88"/>
      <c r="L24" s="89"/>
      <c r="M24" s="90"/>
    </row>
    <row r="25" spans="1:15" s="54" customFormat="1" ht="17.25" customHeight="1" thickTop="1" x14ac:dyDescent="0.25"/>
    <row r="26" spans="1:15" ht="15.5" x14ac:dyDescent="0.35">
      <c r="D26" s="176"/>
    </row>
  </sheetData>
  <mergeCells count="16">
    <mergeCell ref="M18:M19"/>
    <mergeCell ref="A9:A10"/>
    <mergeCell ref="B20:B22"/>
    <mergeCell ref="C20:C22"/>
    <mergeCell ref="D20:D22"/>
    <mergeCell ref="A13:A17"/>
    <mergeCell ref="A18:A24"/>
    <mergeCell ref="B18:B19"/>
    <mergeCell ref="C18:C19"/>
    <mergeCell ref="D18:D19"/>
    <mergeCell ref="A11:A12"/>
    <mergeCell ref="D1:H2"/>
    <mergeCell ref="A3:B4"/>
    <mergeCell ref="C3:C4"/>
    <mergeCell ref="M3:M4"/>
    <mergeCell ref="A5:A8"/>
  </mergeCells>
  <conditionalFormatting sqref="D8 D12 D17">
    <cfRule type="cellIs" dxfId="2" priority="2" stopIfTrue="1" operator="notEqual">
      <formula>1</formula>
    </cfRule>
  </conditionalFormatting>
  <conditionalFormatting sqref="D10">
    <cfRule type="cellIs" dxfId="1" priority="1" stopIfTrue="1" operator="notEqual">
      <formula>1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095F0-B69D-40A6-AF34-C4CD0F771AC3}">
  <dimension ref="A1:L31"/>
  <sheetViews>
    <sheetView rightToLeft="1" workbookViewId="0">
      <selection activeCell="C3" sqref="C3"/>
    </sheetView>
  </sheetViews>
  <sheetFormatPr defaultColWidth="9.1796875" defaultRowHeight="13" x14ac:dyDescent="0.3"/>
  <cols>
    <col min="1" max="1" width="6.26953125" style="11" customWidth="1"/>
    <col min="2" max="2" width="21.81640625" style="11" customWidth="1"/>
    <col min="3" max="3" width="12.81640625" style="11" customWidth="1"/>
    <col min="4" max="8" width="12.7265625" style="11" customWidth="1"/>
    <col min="9" max="9" width="10.7265625" style="11" customWidth="1"/>
    <col min="10" max="10" width="8.7265625" style="11" customWidth="1"/>
    <col min="11" max="11" width="9.7265625" style="11" bestFit="1" customWidth="1"/>
    <col min="12" max="12" width="24.1796875" style="11" customWidth="1"/>
    <col min="13" max="16384" width="9.1796875" style="11"/>
  </cols>
  <sheetData>
    <row r="1" spans="1:12" s="8" customFormat="1" ht="19.5" customHeight="1" thickTop="1" x14ac:dyDescent="0.3">
      <c r="A1" s="278" t="s">
        <v>18</v>
      </c>
      <c r="B1" s="279"/>
      <c r="C1" s="33" t="s">
        <v>20</v>
      </c>
      <c r="D1" s="280" t="s">
        <v>110</v>
      </c>
      <c r="E1" s="281"/>
      <c r="F1" s="281"/>
      <c r="G1" s="281"/>
      <c r="H1" s="282"/>
      <c r="I1" s="34" t="s">
        <v>0</v>
      </c>
      <c r="J1" s="35">
        <v>2</v>
      </c>
      <c r="K1" s="36" t="s">
        <v>21</v>
      </c>
      <c r="L1" s="37" t="str">
        <f ca="1">CELL("filename")</f>
        <v>C:\Users\shirm\Desktop\גיבוי 150322\משרד החינוך\נערות בסיכון חמד\[מחוון 2023 נערות בסיכון.xlsx]סיכום הצעות</v>
      </c>
    </row>
    <row r="2" spans="1:12" s="8" customFormat="1" ht="19.5" customHeight="1" thickBot="1" x14ac:dyDescent="0.35">
      <c r="A2" s="286" t="s">
        <v>111</v>
      </c>
      <c r="B2" s="287"/>
      <c r="C2" s="45" t="s">
        <v>116</v>
      </c>
      <c r="D2" s="283"/>
      <c r="E2" s="284"/>
      <c r="F2" s="284"/>
      <c r="G2" s="284"/>
      <c r="H2" s="285"/>
      <c r="I2" s="38" t="s">
        <v>1</v>
      </c>
      <c r="J2" s="39">
        <v>2</v>
      </c>
      <c r="K2" s="40" t="s">
        <v>22</v>
      </c>
      <c r="L2" s="41"/>
    </row>
    <row r="3" spans="1:12" s="15" customFormat="1" ht="17.25" customHeight="1" thickTop="1" thickBot="1" x14ac:dyDescent="0.35">
      <c r="A3" s="12"/>
      <c r="B3" s="13"/>
      <c r="C3" s="14"/>
      <c r="D3" s="288" t="s">
        <v>29</v>
      </c>
      <c r="E3" s="289"/>
      <c r="F3" s="289"/>
      <c r="G3" s="289"/>
      <c r="H3" s="5">
        <f>+C23</f>
        <v>0.5</v>
      </c>
      <c r="I3" s="13" t="s">
        <v>30</v>
      </c>
      <c r="J3" s="5">
        <f>+C24</f>
        <v>0.5</v>
      </c>
      <c r="K3" s="13" t="s">
        <v>17</v>
      </c>
      <c r="L3" s="14"/>
    </row>
    <row r="4" spans="1:12" s="103" customFormat="1" ht="20.149999999999999" customHeight="1" thickTop="1" x14ac:dyDescent="0.25">
      <c r="A4" s="290" t="s">
        <v>10</v>
      </c>
      <c r="B4" s="293" t="s">
        <v>11</v>
      </c>
      <c r="C4" s="275" t="s">
        <v>12</v>
      </c>
      <c r="D4" s="296" t="s">
        <v>37</v>
      </c>
      <c r="E4" s="299" t="s">
        <v>78</v>
      </c>
      <c r="F4" s="299" t="s">
        <v>33</v>
      </c>
      <c r="G4" s="299" t="s">
        <v>104</v>
      </c>
      <c r="H4" s="269" t="s">
        <v>38</v>
      </c>
      <c r="I4" s="296" t="s">
        <v>39</v>
      </c>
      <c r="J4" s="269" t="s">
        <v>40</v>
      </c>
      <c r="K4" s="272" t="s">
        <v>68</v>
      </c>
      <c r="L4" s="275" t="s">
        <v>42</v>
      </c>
    </row>
    <row r="5" spans="1:12" s="103" customFormat="1" ht="20.149999999999999" customHeight="1" x14ac:dyDescent="0.25">
      <c r="A5" s="291"/>
      <c r="B5" s="294"/>
      <c r="C5" s="276"/>
      <c r="D5" s="297"/>
      <c r="E5" s="300"/>
      <c r="F5" s="300"/>
      <c r="G5" s="300"/>
      <c r="H5" s="270"/>
      <c r="I5" s="297"/>
      <c r="J5" s="270"/>
      <c r="K5" s="273"/>
      <c r="L5" s="276"/>
    </row>
    <row r="6" spans="1:12" s="103" customFormat="1" ht="20.149999999999999" customHeight="1" thickBot="1" x14ac:dyDescent="0.3">
      <c r="A6" s="291"/>
      <c r="B6" s="294"/>
      <c r="C6" s="277"/>
      <c r="D6" s="298"/>
      <c r="E6" s="301"/>
      <c r="F6" s="301"/>
      <c r="G6" s="301"/>
      <c r="H6" s="271"/>
      <c r="I6" s="298"/>
      <c r="J6" s="271"/>
      <c r="K6" s="274"/>
      <c r="L6" s="276"/>
    </row>
    <row r="7" spans="1:12" s="104" customFormat="1" ht="18" customHeight="1" thickTop="1" thickBot="1" x14ac:dyDescent="0.3">
      <c r="A7" s="292"/>
      <c r="B7" s="295"/>
      <c r="C7" s="16" t="s">
        <v>13</v>
      </c>
      <c r="D7" s="1">
        <v>0.4</v>
      </c>
      <c r="E7" s="1">
        <v>0.2</v>
      </c>
      <c r="F7" s="2">
        <v>0.1</v>
      </c>
      <c r="G7" s="2">
        <v>0.3</v>
      </c>
      <c r="H7" s="3">
        <f>SUM(D7:G7)</f>
        <v>1</v>
      </c>
      <c r="I7" s="1">
        <v>1</v>
      </c>
      <c r="J7" s="3">
        <v>1</v>
      </c>
      <c r="K7" s="4"/>
      <c r="L7" s="277"/>
    </row>
    <row r="8" spans="1:12" s="98" customFormat="1" ht="17.25" customHeight="1" thickTop="1" x14ac:dyDescent="0.25">
      <c r="A8" s="303">
        <v>1</v>
      </c>
      <c r="B8" s="305"/>
      <c r="C8" s="94" t="s">
        <v>14</v>
      </c>
      <c r="D8" s="95"/>
      <c r="E8" s="95"/>
      <c r="F8" s="96"/>
      <c r="G8" s="97"/>
      <c r="H8" s="307"/>
      <c r="I8" s="97"/>
      <c r="J8" s="307"/>
      <c r="K8" s="309"/>
      <c r="L8" s="311"/>
    </row>
    <row r="9" spans="1:12" s="98" customFormat="1" ht="17.25" customHeight="1" x14ac:dyDescent="0.25">
      <c r="A9" s="304"/>
      <c r="B9" s="306"/>
      <c r="C9" s="99" t="s">
        <v>15</v>
      </c>
      <c r="D9" s="100"/>
      <c r="E9" s="100"/>
      <c r="F9" s="101"/>
      <c r="G9" s="101"/>
      <c r="H9" s="308"/>
      <c r="I9" s="100"/>
      <c r="J9" s="308"/>
      <c r="K9" s="310"/>
      <c r="L9" s="302"/>
    </row>
    <row r="10" spans="1:12" s="98" customFormat="1" ht="17.25" customHeight="1" x14ac:dyDescent="0.25">
      <c r="A10" s="312">
        <v>2</v>
      </c>
      <c r="B10" s="306"/>
      <c r="C10" s="102" t="s">
        <v>14</v>
      </c>
      <c r="D10" s="95"/>
      <c r="E10" s="95"/>
      <c r="F10" s="96"/>
      <c r="H10" s="313"/>
      <c r="I10" s="97"/>
      <c r="J10" s="313"/>
      <c r="K10" s="314"/>
      <c r="L10" s="302"/>
    </row>
    <row r="11" spans="1:12" s="98" customFormat="1" ht="17.25" customHeight="1" x14ac:dyDescent="0.25">
      <c r="A11" s="304"/>
      <c r="B11" s="306"/>
      <c r="C11" s="99" t="s">
        <v>15</v>
      </c>
      <c r="D11" s="100"/>
      <c r="E11" s="100"/>
      <c r="F11" s="101"/>
      <c r="G11" s="101"/>
      <c r="H11" s="308"/>
      <c r="I11" s="100"/>
      <c r="J11" s="308"/>
      <c r="K11" s="310"/>
      <c r="L11" s="302"/>
    </row>
    <row r="12" spans="1:12" s="98" customFormat="1" ht="17.25" customHeight="1" x14ac:dyDescent="0.25">
      <c r="A12" s="312">
        <v>3</v>
      </c>
      <c r="B12" s="306"/>
      <c r="C12" s="102" t="s">
        <v>14</v>
      </c>
      <c r="D12" s="95"/>
      <c r="E12" s="95"/>
      <c r="F12" s="96"/>
      <c r="G12" s="97"/>
      <c r="H12" s="313"/>
      <c r="I12" s="97"/>
      <c r="J12" s="313"/>
      <c r="K12" s="314"/>
      <c r="L12" s="302"/>
    </row>
    <row r="13" spans="1:12" s="98" customFormat="1" ht="17.25" customHeight="1" x14ac:dyDescent="0.25">
      <c r="A13" s="304"/>
      <c r="B13" s="306"/>
      <c r="C13" s="99" t="s">
        <v>15</v>
      </c>
      <c r="D13" s="100"/>
      <c r="E13" s="100"/>
      <c r="F13" s="101"/>
      <c r="G13" s="101"/>
      <c r="H13" s="308"/>
      <c r="I13" s="100"/>
      <c r="J13" s="308"/>
      <c r="K13" s="310"/>
      <c r="L13" s="302"/>
    </row>
    <row r="14" spans="1:12" s="98" customFormat="1" ht="17.25" customHeight="1" x14ac:dyDescent="0.25">
      <c r="A14" s="312">
        <v>4</v>
      </c>
      <c r="B14" s="306"/>
      <c r="C14" s="102" t="s">
        <v>14</v>
      </c>
      <c r="D14" s="95"/>
      <c r="E14" s="95"/>
      <c r="F14" s="96"/>
      <c r="G14" s="97"/>
      <c r="H14" s="313"/>
      <c r="I14" s="97"/>
      <c r="J14" s="313"/>
      <c r="K14" s="314"/>
      <c r="L14" s="302"/>
    </row>
    <row r="15" spans="1:12" s="98" customFormat="1" ht="17.25" customHeight="1" x14ac:dyDescent="0.25">
      <c r="A15" s="304"/>
      <c r="B15" s="306"/>
      <c r="C15" s="99" t="s">
        <v>15</v>
      </c>
      <c r="D15" s="100"/>
      <c r="E15" s="100"/>
      <c r="F15" s="101"/>
      <c r="G15" s="101"/>
      <c r="H15" s="308"/>
      <c r="I15" s="100"/>
      <c r="J15" s="308"/>
      <c r="K15" s="310"/>
      <c r="L15" s="302"/>
    </row>
    <row r="16" spans="1:12" s="98" customFormat="1" ht="17.25" customHeight="1" x14ac:dyDescent="0.25">
      <c r="A16" s="312">
        <v>5</v>
      </c>
      <c r="B16" s="306"/>
      <c r="C16" s="102" t="s">
        <v>14</v>
      </c>
      <c r="D16" s="95"/>
      <c r="E16" s="95"/>
      <c r="F16" s="96"/>
      <c r="G16" s="97"/>
      <c r="H16" s="313"/>
      <c r="I16" s="97"/>
      <c r="J16" s="313"/>
      <c r="K16" s="314"/>
      <c r="L16" s="302"/>
    </row>
    <row r="17" spans="1:12" s="98" customFormat="1" ht="17.25" customHeight="1" x14ac:dyDescent="0.25">
      <c r="A17" s="304"/>
      <c r="B17" s="306"/>
      <c r="C17" s="99" t="s">
        <v>15</v>
      </c>
      <c r="D17" s="100"/>
      <c r="E17" s="100"/>
      <c r="F17" s="101"/>
      <c r="G17" s="101"/>
      <c r="H17" s="308"/>
      <c r="I17" s="100"/>
      <c r="J17" s="308"/>
      <c r="K17" s="310"/>
      <c r="L17" s="302"/>
    </row>
    <row r="18" spans="1:12" s="98" customFormat="1" ht="17.25" customHeight="1" x14ac:dyDescent="0.25">
      <c r="A18" s="312">
        <v>6</v>
      </c>
      <c r="B18" s="306"/>
      <c r="C18" s="102" t="s">
        <v>14</v>
      </c>
      <c r="D18" s="95"/>
      <c r="E18" s="95"/>
      <c r="F18" s="96"/>
      <c r="G18" s="97"/>
      <c r="H18" s="313"/>
      <c r="I18" s="97"/>
      <c r="J18" s="313"/>
      <c r="K18" s="314"/>
      <c r="L18" s="302"/>
    </row>
    <row r="19" spans="1:12" s="98" customFormat="1" ht="17.25" customHeight="1" thickBot="1" x14ac:dyDescent="0.3">
      <c r="A19" s="317"/>
      <c r="B19" s="318"/>
      <c r="C19" s="99" t="s">
        <v>15</v>
      </c>
      <c r="D19" s="100"/>
      <c r="E19" s="100"/>
      <c r="F19" s="101"/>
      <c r="G19" s="101"/>
      <c r="H19" s="319"/>
      <c r="I19" s="100"/>
      <c r="J19" s="319"/>
      <c r="K19" s="315"/>
      <c r="L19" s="316"/>
    </row>
    <row r="20" spans="1:12" ht="17.25" customHeight="1" thickTop="1" thickBot="1" x14ac:dyDescent="0.35">
      <c r="A20" s="32"/>
      <c r="B20" s="18"/>
      <c r="C20" s="19"/>
      <c r="D20" s="28"/>
      <c r="E20" s="28"/>
      <c r="F20" s="29"/>
      <c r="G20" s="29"/>
      <c r="H20" s="30"/>
      <c r="I20" s="46">
        <f>MIN(I8,I10,I12,I14,I16,I18)</f>
        <v>0</v>
      </c>
      <c r="J20" s="30"/>
      <c r="K20" s="28"/>
      <c r="L20" s="31"/>
    </row>
    <row r="21" spans="1:12" ht="17.25" customHeight="1" thickTop="1" x14ac:dyDescent="0.3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2"/>
    </row>
    <row r="22" spans="1:12" ht="17.25" customHeight="1" x14ac:dyDescent="0.3">
      <c r="A22" s="23"/>
      <c r="L22" s="17"/>
    </row>
    <row r="23" spans="1:12" ht="17.25" customHeight="1" x14ac:dyDescent="0.3">
      <c r="A23" s="23"/>
      <c r="B23" s="50" t="s">
        <v>31</v>
      </c>
      <c r="C23" s="49">
        <v>0.5</v>
      </c>
      <c r="L23" s="17"/>
    </row>
    <row r="24" spans="1:12" ht="17.25" customHeight="1" x14ac:dyDescent="0.3">
      <c r="A24" s="23"/>
      <c r="B24" s="50" t="s">
        <v>32</v>
      </c>
      <c r="C24" s="49">
        <v>0.5</v>
      </c>
      <c r="L24" s="17"/>
    </row>
    <row r="25" spans="1:12" ht="17.25" customHeight="1" x14ac:dyDescent="0.3">
      <c r="A25" s="23"/>
      <c r="B25" s="50" t="s">
        <v>16</v>
      </c>
      <c r="C25" s="49">
        <f>SUM(C23:C24)</f>
        <v>1</v>
      </c>
      <c r="L25" s="17"/>
    </row>
    <row r="26" spans="1:12" ht="17.25" customHeight="1" x14ac:dyDescent="0.3">
      <c r="A26" s="23"/>
      <c r="B26" s="50"/>
      <c r="C26" s="48"/>
      <c r="L26" s="17"/>
    </row>
    <row r="27" spans="1:12" ht="42.75" customHeight="1" x14ac:dyDescent="0.3">
      <c r="A27" s="23"/>
      <c r="B27" s="51" t="s">
        <v>26</v>
      </c>
      <c r="C27" s="49">
        <v>0.8</v>
      </c>
      <c r="L27" s="17"/>
    </row>
    <row r="28" spans="1:12" ht="17.25" customHeight="1" x14ac:dyDescent="0.3">
      <c r="A28" s="23"/>
      <c r="C28" s="24"/>
      <c r="L28" s="17"/>
    </row>
    <row r="29" spans="1:12" ht="17.25" customHeight="1" x14ac:dyDescent="0.35">
      <c r="A29" s="23"/>
      <c r="B29" s="47" t="s">
        <v>34</v>
      </c>
      <c r="C29" s="15"/>
      <c r="D29" s="15"/>
      <c r="E29" s="15"/>
      <c r="F29" s="15"/>
      <c r="G29" s="49">
        <v>0.7</v>
      </c>
      <c r="L29" s="17"/>
    </row>
    <row r="30" spans="1:12" ht="17.25" customHeight="1" thickBot="1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7"/>
    </row>
    <row r="31" spans="1:12" ht="17.25" customHeight="1" thickTop="1" x14ac:dyDescent="0.3"/>
  </sheetData>
  <mergeCells count="52">
    <mergeCell ref="L12:L13"/>
    <mergeCell ref="I4:I6"/>
    <mergeCell ref="K18:K19"/>
    <mergeCell ref="L18:L19"/>
    <mergeCell ref="A16:A17"/>
    <mergeCell ref="B16:B17"/>
    <mergeCell ref="H16:H17"/>
    <mergeCell ref="J16:J17"/>
    <mergeCell ref="K16:K17"/>
    <mergeCell ref="L16:L17"/>
    <mergeCell ref="A18:A19"/>
    <mergeCell ref="B18:B19"/>
    <mergeCell ref="H18:H19"/>
    <mergeCell ref="J18:J19"/>
    <mergeCell ref="K14:K15"/>
    <mergeCell ref="L14:L15"/>
    <mergeCell ref="A14:A15"/>
    <mergeCell ref="B14:B15"/>
    <mergeCell ref="H14:H15"/>
    <mergeCell ref="J14:J15"/>
    <mergeCell ref="K10:K11"/>
    <mergeCell ref="B12:B13"/>
    <mergeCell ref="H12:H13"/>
    <mergeCell ref="J12:J13"/>
    <mergeCell ref="K12:K13"/>
    <mergeCell ref="A12:A13"/>
    <mergeCell ref="L10:L11"/>
    <mergeCell ref="A8:A9"/>
    <mergeCell ref="B8:B9"/>
    <mergeCell ref="H8:H9"/>
    <mergeCell ref="J8:J9"/>
    <mergeCell ref="K8:K9"/>
    <mergeCell ref="L8:L9"/>
    <mergeCell ref="A10:A11"/>
    <mergeCell ref="B10:B11"/>
    <mergeCell ref="H10:H11"/>
    <mergeCell ref="J10:J11"/>
    <mergeCell ref="J4:J6"/>
    <mergeCell ref="K4:K6"/>
    <mergeCell ref="L4:L7"/>
    <mergeCell ref="A1:B1"/>
    <mergeCell ref="D1:H2"/>
    <mergeCell ref="A2:B2"/>
    <mergeCell ref="D3:G3"/>
    <mergeCell ref="A4:A7"/>
    <mergeCell ref="B4:B7"/>
    <mergeCell ref="C4:C6"/>
    <mergeCell ref="D4:D6"/>
    <mergeCell ref="F4:F6"/>
    <mergeCell ref="G4:G6"/>
    <mergeCell ref="E4:E6"/>
    <mergeCell ref="H4:H6"/>
  </mergeCells>
  <conditionalFormatting sqref="H7:J7 C25">
    <cfRule type="cellIs" dxfId="0" priority="1" stopIfTrue="1" operator="notEqual">
      <formula>1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מחוון</vt:lpstr>
      <vt:lpstr>קריטריונים</vt:lpstr>
      <vt:lpstr>סיכום הצעות</vt:lpstr>
      <vt:lpstr>'סיכום הצעות'!_Hlk64202837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Miryam</dc:creator>
  <cp:lastModifiedBy>User</cp:lastModifiedBy>
  <cp:lastPrinted>2023-03-01T09:42:48Z</cp:lastPrinted>
  <dcterms:created xsi:type="dcterms:W3CDTF">1998-04-12T06:27:49Z</dcterms:created>
  <dcterms:modified xsi:type="dcterms:W3CDTF">2023-03-01T09:44:52Z</dcterms:modified>
</cp:coreProperties>
</file>